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digital-signature/origin" Target="_xmlsignatures/origin.sigs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LUU KY-GIAM SAT\1.KHACH HANG\VNDCF - QUY DAU TU TRAI PHIEU LINH HOAT VND - 20829030 - BIDB586666\KÝ SỐ\2025\"/>
    </mc:Choice>
  </mc:AlternateContent>
  <bookViews>
    <workbookView xWindow="0" yWindow="0" windowWidth="28800" windowHeight="12180" activeTab="1"/>
  </bookViews>
  <sheets>
    <sheet name="Tong quan" sheetId="1" r:id="rId1"/>
    <sheet name="QuyDinhGia_HangNgay" sheetId="2" r:id="rId2"/>
    <sheet name="QuyDinhGia_Khac" sheetId="3" r:id="rId3"/>
    <sheet name="PhanHoiNHGS_06281" sheetId="4" r:id="rId4"/>
    <sheet name="SheetHidden" sheetId="5" state="hidden" r:id="rId5"/>
  </sheets>
  <definedNames>
    <definedName name="_xlnm.Print_Area" localSheetId="1">QuyDinhGia_HangNgay!$A$1:$D$18</definedName>
  </definedNames>
  <calcPr calcId="162913"/>
</workbook>
</file>

<file path=xl/calcChain.xml><?xml version="1.0" encoding="utf-8"?>
<calcChain xmlns="http://schemas.openxmlformats.org/spreadsheetml/2006/main">
  <c r="D3" i="1" l="1"/>
  <c r="A8" i="1" l="1"/>
  <c r="A1" i="5" l="1"/>
  <c r="A2" i="5"/>
  <c r="A3" i="5"/>
  <c r="A4" i="5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</calcChain>
</file>

<file path=xl/comments1.xml><?xml version="1.0" encoding="utf-8"?>
<comments xmlns="http://schemas.openxmlformats.org/spreadsheetml/2006/main">
  <authors>
    <author/>
  </authors>
  <commentLis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C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1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3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4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5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6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7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8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29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0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1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C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  <comment ref="D32" authorId="0" shapeId="0">
      <text>
        <r>
          <rPr>
            <sz val="10"/>
            <rFont val="Arial"/>
            <family val="2"/>
          </rPr>
          <t>Ô chỉ tiêu có định dạng số. Đơn vị tính x 1 (hoặc %)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A3" authorId="0" shapeId="0">
      <text>
        <r>
          <rPr>
            <sz val="10"/>
            <rFont val="Arial"/>
            <family val="2"/>
          </rPr>
          <t>Ô chỉ tiêu có định dạng số. Đơn vị tính x 1 (hoặc %)
Dữ liệu động đầu vào hợp lệ khi chỉ được thêm dòng trên ô này.</t>
        </r>
      </text>
    </comment>
    <comment ref="B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  <comment ref="C3" authorId="0" shapeId="0">
      <text>
        <r>
          <rPr>
            <sz val="10"/>
            <rFont val="Arial"/>
            <family val="2"/>
          </rPr>
          <t>Ô chỉ tiêu có định dạng ký tự
Dữ liệu động đầu vào hợp lệ khi chỉ được thêm dòng trên ô này.</t>
        </r>
      </text>
    </comment>
  </commentList>
</comments>
</file>

<file path=xl/sharedStrings.xml><?xml version="1.0" encoding="utf-8"?>
<sst xmlns="http://schemas.openxmlformats.org/spreadsheetml/2006/main" count="170" uniqueCount="84">
  <si>
    <t>GIÁ TRỊ TÀI SẢN RÒNG CỦA QUỸ</t>
  </si>
  <si>
    <t xml:space="preserve"> </t>
  </si>
  <si>
    <t>Từ ngày:</t>
  </si>
  <si>
    <t>Tới ngày:</t>
  </si>
  <si>
    <t>Đơn vị tính: VNĐ</t>
  </si>
  <si>
    <t>Phụ lục XXIV- Thông tư 98/2020/TT-BTC</t>
  </si>
  <si>
    <t>STT</t>
  </si>
  <si>
    <t>Nội dung</t>
  </si>
  <si>
    <t>Tên sheet</t>
  </si>
  <si>
    <t>1</t>
  </si>
  <si>
    <t>Đối với quỹ định giá hàng ngày</t>
  </si>
  <si>
    <t>QuyDinhGia_HangNgay</t>
  </si>
  <si>
    <t>2</t>
  </si>
  <si>
    <t>Đối với các quỹ theo kỳ định giá khác/báo cáo thay đổi giá trị tài sản ròng tuần</t>
  </si>
  <si>
    <t>QuyDinhGia_TheoTuan</t>
  </si>
  <si>
    <t>3</t>
  </si>
  <si>
    <t>Phản hồi của Ngân hàng giám sát</t>
  </si>
  <si>
    <t>PhanHoiNHGS_06281</t>
  </si>
  <si>
    <t>Ghi chú</t>
  </si>
  <si>
    <t>Không đổi tên sheet</t>
  </si>
  <si>
    <t>Những chỉ tiêu không có số liệu có thể không phải trình bày nhưng không được đánh lại “Mã chỉ tiêu”.</t>
  </si>
  <si>
    <t>Không thực hiện chỉnh sửa định dạng các ô chỉ tiêu trên file excel</t>
  </si>
  <si>
    <t>Đại diện có thẩm quyền của _x000D_
   ngân hàng giám sát</t>
  </si>
  <si>
    <t>(Tổng) Giám đốc Công ty quản lý quỹ</t>
  </si>
  <si>
    <t>(Ký, ghi rõ họ tên và đóng dấu)</t>
  </si>
  <si>
    <t>Chỉ tiêu</t>
  </si>
  <si>
    <t>Kỳ báo cáo</t>
  </si>
  <si>
    <t>Kỳ trước</t>
  </si>
  <si>
    <t>Giá trị tài sản ròng</t>
  </si>
  <si>
    <t>1.1</t>
  </si>
  <si>
    <t>của quỹ</t>
  </si>
  <si>
    <t>1.2</t>
  </si>
  <si>
    <t>của một lô chứng
  chỉ quỹ ETF</t>
  </si>
  <si>
    <t>1.3</t>
  </si>
  <si>
    <t>của một chứng chỉ quỹ</t>
  </si>
  <si>
    <t>Tỷ lệ sở hữu nước ngoài (không áp dụng đối với quỹ niêm yết)</t>
  </si>
  <si>
    <t>2.1</t>
  </si>
  <si>
    <t>Số lượng chứng chỉ quỹ</t>
  </si>
  <si>
    <t>2.2</t>
  </si>
  <si>
    <t>Tổng giá trị</t>
  </si>
  <si>
    <t>2.3</t>
  </si>
  <si>
    <t>Tỷ lệ sở hữu</t>
  </si>
  <si>
    <t>I</t>
  </si>
  <si>
    <t>Giá trị đầu kỳ</t>
  </si>
  <si>
    <t>của quỹ/công ty đầu tư chứng khoán</t>
  </si>
  <si>
    <t>của một lô chứng chỉ quỹ ETF</t>
  </si>
  <si>
    <t>của một chứng chỉ quỹ/cổ phiếu</t>
  </si>
  <si>
    <t>Giá trị cuối kỳ</t>
  </si>
  <si>
    <t>Thay đổi giá trị tài sản ròng trong kỳ, trong đó</t>
  </si>
  <si>
    <t>3.1</t>
  </si>
  <si>
    <t>Thay đổi do các hoạt động liên quan đến đầu tư vừa quỹ/công ty đầu tư chứng khoán trong kỳ</t>
  </si>
  <si>
    <t>3.2</t>
  </si>
  <si>
    <t>Thay đổi do mua lại, phát hành thêm CCQ trong kỳ</t>
  </si>
  <si>
    <t>3.3</t>
  </si>
  <si>
    <t>Thay đổi do việc phân phối thu nhập của quỹ/công ty đầu tư chứng khoán cho các nhà đầu tư trong kỳ</t>
  </si>
  <si>
    <t>4</t>
  </si>
  <si>
    <t>Thay đổi giá trị tài sản ròng trên một chứng chỉ quỹ/cổ phiếu so với kỳ trước</t>
  </si>
  <si>
    <t>5</t>
  </si>
  <si>
    <t>Giá trị tài sản ròng cao nhất/thấp nhất trong vòng 52 tuần gần nhất</t>
  </si>
  <si>
    <t>5.1</t>
  </si>
  <si>
    <t>Giá trị cao nhất</t>
  </si>
  <si>
    <t>5.2</t>
  </si>
  <si>
    <t>Giá trị thấp nhất</t>
  </si>
  <si>
    <t>6</t>
  </si>
  <si>
    <t>6.1</t>
  </si>
  <si>
    <t>6.2</t>
  </si>
  <si>
    <t>6.3</t>
  </si>
  <si>
    <t>II</t>
  </si>
  <si>
    <t>Giá trị thị trường (giá đóng cửa cuối phiên giao dịch trong ngày báo cáo) của một chứng chỉ quỹ/một cổ phiếu công ty đầu tư chứng khoán (áp dụng đối với quỹ/công ty đầu tư chứng khoán
  niêm yết)</t>
  </si>
  <si>
    <t>Thay đổi giá trị thị trường trong kỳ so với kỳ trước</t>
  </si>
  <si>
    <t>Chênh lệch giữa giá thị trường của một chứng chỉ quỹ/cổ phiếu công ty đầu tư chứng khoán và giá trị tài sản ròng trên một chứng chỉ quỹ/cổ phiếu công ty đầu tư chứng khoán (áp dụng đối với quỹ, công ty đầu tư chứng khoán niêm yết)</t>
  </si>
  <si>
    <t/>
  </si>
  <si>
    <t>4.1</t>
  </si>
  <si>
    <t>Chênh lệch tuyệt đối *</t>
  </si>
  <si>
    <t>4.2</t>
  </si>
  <si>
    <t>Chênh lệch tương đối (mức độ chiết khấu (-) /thặng dư (+))**</t>
  </si>
  <si>
    <t>Giá trị thị trường cao nhất/thấp nhất trong vòng 52 tuần gần nhất</t>
  </si>
  <si>
    <t>Lưu ý: * Được xác định bằng chênh lệch (Giá thị trường - giá trị tài sản ròng cùng thời điểm)</t>
  </si>
  <si>
    <t>** Được xác định bằng chênh lệch (Giá thị trường - Giá trị tài sản ròng cùng thời điểm)/Giá trị tài sản ròng</t>
  </si>
  <si>
    <t>Tham chiếu</t>
  </si>
  <si>
    <t>...</t>
  </si>
  <si>
    <t>Tên Ngân hàng giám sát: Ngân hàng TMCP Đầu tư và Phát triển Việt Nam - Chi nhánh Hà Thành</t>
  </si>
  <si>
    <t>Tên Công ty quản lý quỹ: Công ty TNHH MTV Quản Lý Quỹ ĐTCK IPA</t>
  </si>
  <si>
    <t>Tên Quỹ: Quỹ Đầu tư Trái phiếu Linh hoạt VND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</si>
</sst>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i/>
      <sz val="12"/>
      <name val="Times New Roman"/>
      <family val="1"/>
    </font>
    <font>
      <b/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Times New Roman"/>
      <family val="2"/>
    </font>
    <font>
      <sz val="13"/>
      <color theme="1"/>
      <name val="Times New Roman"/>
      <family val="1"/>
    </font>
    <font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</borders>
  <cellStyleXfs count="37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2" fillId="0" borderId="0"/>
    <xf numFmtId="164" fontId="4" fillId="0" borderId="0" applyFont="0" applyFill="0" applyBorder="0" applyAlignment="0" applyProtection="0"/>
    <xf numFmtId="0" fontId="4" fillId="0" borderId="0"/>
    <xf numFmtId="0" fontId="15" fillId="0" borderId="0"/>
    <xf numFmtId="164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6" fillId="0" borderId="0" xfId="0" applyFont="1" applyAlignment="1">
      <alignment horizontal="left"/>
    </xf>
    <xf numFmtId="0" fontId="7" fillId="0" borderId="0" xfId="0" applyFont="1" applyAlignment="1">
      <alignment horizontal="right"/>
    </xf>
    <xf numFmtId="0" fontId="8" fillId="0" borderId="1" xfId="0" applyFont="1" applyBorder="1" applyAlignment="1">
      <alignment horizontal="center" vertical="justify"/>
    </xf>
    <xf numFmtId="0" fontId="9" fillId="0" borderId="1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3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left"/>
    </xf>
    <xf numFmtId="164" fontId="9" fillId="0" borderId="1" xfId="1" applyFont="1" applyBorder="1" applyAlignment="1">
      <alignment horizontal="left"/>
    </xf>
    <xf numFmtId="10" fontId="9" fillId="0" borderId="1" xfId="2" applyNumberFormat="1" applyFont="1" applyBorder="1" applyAlignment="1">
      <alignment horizontal="right"/>
    </xf>
    <xf numFmtId="165" fontId="16" fillId="3" borderId="2" xfId="3" applyNumberFormat="1" applyFont="1" applyFill="1" applyBorder="1" applyAlignment="1">
      <alignment horizontal="right" vertical="center" wrapText="1"/>
    </xf>
    <xf numFmtId="165" fontId="0" fillId="0" borderId="0" xfId="1" applyNumberFormat="1" applyFont="1"/>
    <xf numFmtId="165" fontId="0" fillId="0" borderId="0" xfId="0" applyNumberFormat="1"/>
    <xf numFmtId="43" fontId="0" fillId="0" borderId="0" xfId="0" applyNumberFormat="1"/>
    <xf numFmtId="0" fontId="14" fillId="0" borderId="3" xfId="0" applyFont="1" applyBorder="1" applyAlignment="1">
      <alignment horizontal="left"/>
    </xf>
    <xf numFmtId="0" fontId="0" fillId="0" borderId="2" xfId="0" applyBorder="1"/>
    <xf numFmtId="14" fontId="17" fillId="0" borderId="0" xfId="0" applyNumberFormat="1" applyFont="1" applyAlignment="1">
      <alignment horizontal="left"/>
    </xf>
    <xf numFmtId="164" fontId="16" fillId="3" borderId="2" xfId="1" applyNumberFormat="1" applyFont="1" applyFill="1" applyBorder="1" applyAlignment="1">
      <alignment horizontal="right" vertical="center" wrapText="1"/>
    </xf>
    <xf numFmtId="14" fontId="6" fillId="0" borderId="0" xfId="0" applyNumberFormat="1" applyFont="1" applyAlignment="1">
      <alignment horizontal="left"/>
    </xf>
    <xf numFmtId="164" fontId="6" fillId="0" borderId="1" xfId="1" applyFont="1" applyBorder="1" applyAlignment="1">
      <alignment horizontal="left"/>
    </xf>
    <xf numFmtId="164" fontId="6" fillId="0" borderId="1" xfId="1" applyNumberFormat="1" applyFont="1" applyBorder="1" applyAlignment="1">
      <alignment horizontal="left"/>
    </xf>
    <xf numFmtId="0" fontId="7" fillId="2" borderId="8" xfId="0" applyFont="1" applyFill="1" applyBorder="1" applyAlignment="1">
      <alignment horizontal="center" wrapText="1"/>
    </xf>
    <xf numFmtId="14" fontId="7" fillId="2" borderId="9" xfId="0" applyNumberFormat="1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5" fillId="0" borderId="0" xfId="0" applyFont="1" applyAlignment="1">
      <alignment horizontal="center" vertical="justify"/>
    </xf>
    <xf numFmtId="0" fontId="11" fillId="0" borderId="0" xfId="0" applyFont="1" applyAlignment="1">
      <alignment horizontal="center" vertical="justify"/>
    </xf>
    <xf numFmtId="0" fontId="12" fillId="0" borderId="0" xfId="0" applyFont="1" applyAlignment="1">
      <alignment horizontal="center" vertical="justify"/>
    </xf>
    <xf numFmtId="0" fontId="6" fillId="0" borderId="0" xfId="0" applyFont="1" applyAlignment="1">
      <alignment horizontal="left"/>
    </xf>
    <xf numFmtId="0" fontId="13" fillId="2" borderId="4" xfId="0" applyFont="1" applyFill="1" applyBorder="1" applyAlignment="1">
      <alignment horizontal="center" vertical="center"/>
    </xf>
    <xf numFmtId="0" fontId="13" fillId="2" borderId="5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</cellXfs>
  <cellStyles count="37">
    <cellStyle name="Comma" xfId="1" builtinId="3"/>
    <cellStyle name="Comma 2" xfId="5"/>
    <cellStyle name="Comma 2 2" xfId="25"/>
    <cellStyle name="Comma 2 5" xfId="3"/>
    <cellStyle name="Comma 2 5 2" xfId="23"/>
    <cellStyle name="Comma 3" xfId="8"/>
    <cellStyle name="Comma 3 2" xfId="26"/>
    <cellStyle name="Comma 4" xfId="19"/>
    <cellStyle name="Comma 4 2" xfId="34"/>
    <cellStyle name="Comma 5" xfId="21"/>
    <cellStyle name="Comma 5 2" xfId="36"/>
    <cellStyle name="Comma 6" xfId="22"/>
    <cellStyle name="Currency [0] 2" xfId="10"/>
    <cellStyle name="Normal" xfId="0" builtinId="0"/>
    <cellStyle name="Normal 10" xfId="11"/>
    <cellStyle name="Normal 10 2" xfId="27"/>
    <cellStyle name="Normal 11" xfId="4"/>
    <cellStyle name="Normal 11 2" xfId="24"/>
    <cellStyle name="Normal 2" xfId="6"/>
    <cellStyle name="Normal 3" xfId="7"/>
    <cellStyle name="Normal 4" xfId="12"/>
    <cellStyle name="Normal 4 2" xfId="28"/>
    <cellStyle name="Normal 5" xfId="13"/>
    <cellStyle name="Normal 5 2" xfId="29"/>
    <cellStyle name="Normal 6" xfId="14"/>
    <cellStyle name="Normal 6 2" xfId="30"/>
    <cellStyle name="Normal 7" xfId="15"/>
    <cellStyle name="Normal 7 2" xfId="31"/>
    <cellStyle name="Normal 8" xfId="16"/>
    <cellStyle name="Normal 8 2" xfId="32"/>
    <cellStyle name="Normal 9" xfId="17"/>
    <cellStyle name="Normal 9 2" xfId="33"/>
    <cellStyle name="Percent" xfId="2" builtinId="5"/>
    <cellStyle name="Percent 2" xfId="9"/>
    <cellStyle name="Percent 3" xfId="18"/>
    <cellStyle name="Percent 4" xfId="20"/>
    <cellStyle name="Percent 4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E25"/>
  <sheetViews>
    <sheetView view="pageBreakPreview" zoomScaleNormal="100" zoomScaleSheetLayoutView="100" workbookViewId="0">
      <selection activeCell="E2" sqref="E2"/>
    </sheetView>
  </sheetViews>
  <sheetFormatPr defaultRowHeight="12.75" x14ac:dyDescent="0.2"/>
  <cols>
    <col min="1" max="1" width="37" customWidth="1"/>
    <col min="2" max="2" width="7.42578125" customWidth="1"/>
    <col min="3" max="3" width="41.5703125" customWidth="1"/>
    <col min="4" max="4" width="46.140625" customWidth="1"/>
  </cols>
  <sheetData>
    <row r="1" spans="1:5" ht="30" customHeight="1" x14ac:dyDescent="0.2">
      <c r="A1" s="25" t="s">
        <v>0</v>
      </c>
      <c r="B1" s="25"/>
      <c r="C1" s="25"/>
      <c r="D1" s="25"/>
    </row>
    <row r="2" spans="1:5" ht="15" customHeight="1" x14ac:dyDescent="0.25">
      <c r="A2" s="1" t="s">
        <v>1</v>
      </c>
      <c r="B2" s="1" t="s">
        <v>1</v>
      </c>
      <c r="C2" s="2" t="s">
        <v>2</v>
      </c>
      <c r="D2" s="17">
        <v>45833</v>
      </c>
    </row>
    <row r="3" spans="1:5" ht="15" customHeight="1" x14ac:dyDescent="0.25">
      <c r="A3" s="1"/>
      <c r="B3" s="1" t="s">
        <v>1</v>
      </c>
      <c r="C3" s="2" t="s">
        <v>3</v>
      </c>
      <c r="D3" s="19">
        <f>IF(WEEKDAY(D2)=6,D2+2,D2)</f>
        <v>45833</v>
      </c>
      <c r="E3" s="8"/>
    </row>
    <row r="4" spans="1:5" ht="15" customHeight="1" x14ac:dyDescent="0.25">
      <c r="A4" s="1" t="s">
        <v>1</v>
      </c>
      <c r="B4" s="1" t="s">
        <v>1</v>
      </c>
      <c r="C4" s="1" t="s">
        <v>1</v>
      </c>
      <c r="D4" s="1" t="s">
        <v>1</v>
      </c>
    </row>
    <row r="5" spans="1:5" ht="15" customHeight="1" x14ac:dyDescent="0.25">
      <c r="A5" s="1" t="s">
        <v>82</v>
      </c>
      <c r="B5" s="1"/>
      <c r="C5" s="1"/>
      <c r="D5" s="1" t="s">
        <v>1</v>
      </c>
    </row>
    <row r="6" spans="1:5" ht="15" customHeight="1" x14ac:dyDescent="0.25">
      <c r="A6" s="1" t="s">
        <v>81</v>
      </c>
      <c r="B6" s="1"/>
      <c r="C6" s="1"/>
      <c r="D6" s="1" t="s">
        <v>1</v>
      </c>
    </row>
    <row r="7" spans="1:5" ht="15" customHeight="1" x14ac:dyDescent="0.25">
      <c r="A7" s="1" t="s">
        <v>83</v>
      </c>
      <c r="B7" s="1"/>
      <c r="C7" s="1"/>
      <c r="D7" s="1"/>
    </row>
    <row r="8" spans="1:5" ht="15" customHeight="1" x14ac:dyDescent="0.25">
      <c r="A8" s="1" t="str">
        <f>IF(D3=EOMONTH(D3,0),"Ngày định giá/Ngày giao dịch: ngày "&amp;DAY(WORKDAY(D3,1))&amp;" tháng "&amp;MONTH(WORKDAY(D3,1))&amp;" năm "&amp;YEAR(D3),"Ngày định giá/Ngày giao dịch: ngày "&amp;DAY(WORKDAY(D3,1))&amp;" tháng "&amp;MONTH(D3)&amp;" năm "&amp;YEAR(D3))</f>
        <v>Ngày định giá/Ngày giao dịch: ngày 26 tháng 6 năm 2025</v>
      </c>
      <c r="B8" s="1"/>
      <c r="C8" s="1"/>
      <c r="D8" s="1" t="s">
        <v>4</v>
      </c>
    </row>
    <row r="9" spans="1:5" ht="15" customHeight="1" x14ac:dyDescent="0.25">
      <c r="A9" s="1" t="s">
        <v>1</v>
      </c>
      <c r="B9" s="1" t="s">
        <v>1</v>
      </c>
      <c r="C9" s="1" t="s">
        <v>1</v>
      </c>
      <c r="D9" s="1" t="s">
        <v>5</v>
      </c>
    </row>
    <row r="10" spans="1:5" ht="15" customHeight="1" x14ac:dyDescent="0.25">
      <c r="A10" s="1" t="s">
        <v>1</v>
      </c>
      <c r="B10" s="1" t="s">
        <v>1</v>
      </c>
      <c r="C10" s="1" t="s">
        <v>1</v>
      </c>
      <c r="D10" s="1" t="s">
        <v>1</v>
      </c>
    </row>
    <row r="11" spans="1:5" ht="15" customHeight="1" x14ac:dyDescent="0.25">
      <c r="A11" s="1" t="s">
        <v>1</v>
      </c>
      <c r="B11" s="1" t="s">
        <v>1</v>
      </c>
      <c r="C11" s="1" t="s">
        <v>1</v>
      </c>
      <c r="D11" s="1" t="s">
        <v>1</v>
      </c>
    </row>
    <row r="12" spans="1:5" ht="15" customHeight="1" x14ac:dyDescent="0.25">
      <c r="A12" s="1" t="s">
        <v>1</v>
      </c>
      <c r="B12" s="3" t="s">
        <v>6</v>
      </c>
      <c r="C12" s="3" t="s">
        <v>7</v>
      </c>
      <c r="D12" s="3" t="s">
        <v>8</v>
      </c>
    </row>
    <row r="13" spans="1:5" ht="15" customHeight="1" x14ac:dyDescent="0.25">
      <c r="A13" s="1"/>
      <c r="B13" s="4" t="s">
        <v>9</v>
      </c>
      <c r="C13" s="4" t="s">
        <v>10</v>
      </c>
      <c r="D13" s="4" t="s">
        <v>11</v>
      </c>
    </row>
    <row r="14" spans="1:5" ht="15" customHeight="1" x14ac:dyDescent="0.25">
      <c r="A14" s="1"/>
      <c r="B14" s="4" t="s">
        <v>12</v>
      </c>
      <c r="C14" s="4" t="s">
        <v>13</v>
      </c>
      <c r="D14" s="4" t="s">
        <v>14</v>
      </c>
    </row>
    <row r="15" spans="1:5" ht="15" customHeight="1" x14ac:dyDescent="0.25">
      <c r="A15" s="1" t="s">
        <v>1</v>
      </c>
      <c r="B15" s="4" t="s">
        <v>15</v>
      </c>
      <c r="C15" s="4" t="s">
        <v>16</v>
      </c>
      <c r="D15" s="4" t="s">
        <v>17</v>
      </c>
    </row>
    <row r="16" spans="1:5" ht="15" customHeight="1" x14ac:dyDescent="0.25">
      <c r="A16" s="1" t="s">
        <v>1</v>
      </c>
      <c r="B16" s="1" t="s">
        <v>1</v>
      </c>
      <c r="C16" s="1" t="s">
        <v>1</v>
      </c>
      <c r="D16" s="1" t="s">
        <v>1</v>
      </c>
    </row>
    <row r="17" spans="1:4" ht="15" customHeight="1" x14ac:dyDescent="0.25">
      <c r="A17" s="1" t="s">
        <v>1</v>
      </c>
      <c r="B17" s="5" t="s">
        <v>18</v>
      </c>
      <c r="C17" s="28" t="s">
        <v>19</v>
      </c>
      <c r="D17" s="28"/>
    </row>
    <row r="18" spans="1:4" ht="15" customHeight="1" x14ac:dyDescent="0.25">
      <c r="A18" s="1" t="s">
        <v>1</v>
      </c>
      <c r="B18" s="1" t="s">
        <v>1</v>
      </c>
      <c r="C18" s="28" t="s">
        <v>20</v>
      </c>
      <c r="D18" s="28"/>
    </row>
    <row r="19" spans="1:4" ht="15" customHeight="1" x14ac:dyDescent="0.25">
      <c r="A19" s="1" t="s">
        <v>1</v>
      </c>
      <c r="B19" s="1" t="s">
        <v>1</v>
      </c>
      <c r="C19" s="28" t="s">
        <v>21</v>
      </c>
      <c r="D19" s="28"/>
    </row>
    <row r="20" spans="1:4" ht="15" customHeight="1" x14ac:dyDescent="0.25">
      <c r="A20" s="1" t="s">
        <v>1</v>
      </c>
      <c r="B20" s="1" t="s">
        <v>1</v>
      </c>
      <c r="C20" s="1" t="s">
        <v>1</v>
      </c>
      <c r="D20" s="1" t="s">
        <v>1</v>
      </c>
    </row>
    <row r="21" spans="1:4" ht="15" customHeight="1" x14ac:dyDescent="0.25">
      <c r="A21" s="1" t="s">
        <v>1</v>
      </c>
      <c r="B21" s="1" t="s">
        <v>1</v>
      </c>
      <c r="C21" s="1" t="s">
        <v>1</v>
      </c>
      <c r="D21" s="1" t="s">
        <v>1</v>
      </c>
    </row>
    <row r="22" spans="1:4" ht="15" customHeight="1" x14ac:dyDescent="0.25">
      <c r="A22" s="1" t="s">
        <v>1</v>
      </c>
      <c r="B22" s="1" t="s">
        <v>1</v>
      </c>
      <c r="C22" s="1" t="s">
        <v>1</v>
      </c>
      <c r="D22" s="1" t="s">
        <v>1</v>
      </c>
    </row>
    <row r="23" spans="1:4" ht="32.25" customHeight="1" x14ac:dyDescent="0.2">
      <c r="A23" s="26" t="s">
        <v>22</v>
      </c>
      <c r="B23" s="26"/>
      <c r="C23" s="26" t="s">
        <v>23</v>
      </c>
      <c r="D23" s="26"/>
    </row>
    <row r="24" spans="1:4" ht="15" customHeight="1" x14ac:dyDescent="0.2">
      <c r="A24" s="27" t="s">
        <v>24</v>
      </c>
      <c r="B24" s="27"/>
      <c r="C24" s="27" t="s">
        <v>24</v>
      </c>
      <c r="D24" s="27"/>
    </row>
    <row r="25" spans="1:4" ht="15" customHeight="1" x14ac:dyDescent="0.25">
      <c r="A25" s="28" t="s">
        <v>1</v>
      </c>
      <c r="B25" s="28"/>
      <c r="C25" s="28" t="s">
        <v>1</v>
      </c>
      <c r="D25" s="28"/>
    </row>
  </sheetData>
  <mergeCells count="10">
    <mergeCell ref="A1:D1"/>
    <mergeCell ref="C23:D23"/>
    <mergeCell ref="C24:D24"/>
    <mergeCell ref="A25:B25"/>
    <mergeCell ref="C25:D25"/>
    <mergeCell ref="C19:D19"/>
    <mergeCell ref="A23:B23"/>
    <mergeCell ref="A24:B24"/>
    <mergeCell ref="C17:D17"/>
    <mergeCell ref="C18:D18"/>
  </mergeCells>
  <pageMargins left="0.75" right="0.75" top="1" bottom="1" header="0.5" footer="0.5"/>
  <pageSetup scale="6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24"/>
  <sheetViews>
    <sheetView tabSelected="1" view="pageBreakPreview" zoomScaleNormal="100" zoomScaleSheetLayoutView="100" workbookViewId="0">
      <selection activeCell="C6" sqref="C6"/>
    </sheetView>
  </sheetViews>
  <sheetFormatPr defaultRowHeight="12.75" x14ac:dyDescent="0.2"/>
  <cols>
    <col min="1" max="1" width="7.42578125" customWidth="1"/>
    <col min="2" max="2" width="54.85546875" customWidth="1"/>
    <col min="3" max="4" width="23.28515625" customWidth="1"/>
  </cols>
  <sheetData>
    <row r="1" spans="1:4" ht="19.5" customHeight="1" x14ac:dyDescent="0.25">
      <c r="A1" s="29" t="s">
        <v>6</v>
      </c>
      <c r="B1" s="31" t="s">
        <v>25</v>
      </c>
      <c r="C1" s="22" t="s">
        <v>26</v>
      </c>
      <c r="D1" s="24" t="s">
        <v>27</v>
      </c>
    </row>
    <row r="2" spans="1:4" ht="19.5" customHeight="1" x14ac:dyDescent="0.25">
      <c r="A2" s="30"/>
      <c r="B2" s="32"/>
      <c r="C2" s="23">
        <v>45833</v>
      </c>
      <c r="D2" s="23">
        <v>45832</v>
      </c>
    </row>
    <row r="3" spans="1:4" ht="15" customHeight="1" x14ac:dyDescent="0.25">
      <c r="A3" s="7" t="s">
        <v>9</v>
      </c>
      <c r="B3" s="15" t="s">
        <v>28</v>
      </c>
      <c r="C3" s="16"/>
      <c r="D3" s="16"/>
    </row>
    <row r="4" spans="1:4" ht="15" customHeight="1" x14ac:dyDescent="0.25">
      <c r="A4" s="4" t="s">
        <v>29</v>
      </c>
      <c r="B4" s="4" t="s">
        <v>30</v>
      </c>
      <c r="C4" s="11">
        <v>104571925946</v>
      </c>
      <c r="D4" s="11">
        <v>104583251174</v>
      </c>
    </row>
    <row r="5" spans="1:4" ht="15" customHeight="1" x14ac:dyDescent="0.25">
      <c r="A5" s="4" t="s">
        <v>31</v>
      </c>
      <c r="B5" s="4" t="s">
        <v>32</v>
      </c>
      <c r="C5" s="11"/>
      <c r="D5" s="11"/>
    </row>
    <row r="6" spans="1:4" ht="15" customHeight="1" x14ac:dyDescent="0.25">
      <c r="A6" s="4" t="s">
        <v>33</v>
      </c>
      <c r="B6" s="4" t="s">
        <v>34</v>
      </c>
      <c r="C6" s="18">
        <v>11047.46</v>
      </c>
      <c r="D6" s="18">
        <v>11045.02</v>
      </c>
    </row>
    <row r="7" spans="1:4" ht="15" customHeight="1" x14ac:dyDescent="0.25">
      <c r="A7" s="7" t="s">
        <v>12</v>
      </c>
      <c r="B7" s="7" t="s">
        <v>35</v>
      </c>
      <c r="C7" s="7"/>
      <c r="D7" s="7"/>
    </row>
    <row r="8" spans="1:4" ht="15" customHeight="1" x14ac:dyDescent="0.25">
      <c r="A8" s="4" t="s">
        <v>36</v>
      </c>
      <c r="B8" s="4" t="s">
        <v>37</v>
      </c>
      <c r="C8" s="9">
        <v>0</v>
      </c>
      <c r="D8" s="9">
        <v>0</v>
      </c>
    </row>
    <row r="9" spans="1:4" ht="15" customHeight="1" x14ac:dyDescent="0.25">
      <c r="A9" s="4" t="s">
        <v>38</v>
      </c>
      <c r="B9" s="4" t="s">
        <v>39</v>
      </c>
      <c r="C9" s="20">
        <v>0</v>
      </c>
      <c r="D9" s="21">
        <v>0</v>
      </c>
    </row>
    <row r="10" spans="1:4" ht="15" customHeight="1" x14ac:dyDescent="0.25">
      <c r="A10" s="4" t="s">
        <v>40</v>
      </c>
      <c r="B10" s="4" t="s">
        <v>41</v>
      </c>
      <c r="C10" s="10">
        <v>0</v>
      </c>
      <c r="D10" s="10">
        <v>0</v>
      </c>
    </row>
    <row r="13" spans="1:4" x14ac:dyDescent="0.2">
      <c r="C13" s="12"/>
      <c r="D13" s="12"/>
    </row>
    <row r="14" spans="1:4" x14ac:dyDescent="0.2">
      <c r="C14" s="12"/>
      <c r="D14" s="12"/>
    </row>
    <row r="15" spans="1:4" x14ac:dyDescent="0.2">
      <c r="C15" s="12"/>
      <c r="D15" s="12"/>
    </row>
    <row r="16" spans="1:4" x14ac:dyDescent="0.2">
      <c r="C16" s="12"/>
      <c r="D16" s="12"/>
    </row>
    <row r="17" spans="3:4" x14ac:dyDescent="0.2">
      <c r="C17" s="12"/>
      <c r="D17" s="12"/>
    </row>
    <row r="18" spans="3:4" x14ac:dyDescent="0.2">
      <c r="C18" s="12"/>
      <c r="D18" s="12" t="s">
        <v>1</v>
      </c>
    </row>
    <row r="19" spans="3:4" x14ac:dyDescent="0.2">
      <c r="C19" s="12"/>
      <c r="D19" s="12"/>
    </row>
    <row r="20" spans="3:4" x14ac:dyDescent="0.2">
      <c r="C20" s="12"/>
      <c r="D20" s="12"/>
    </row>
    <row r="23" spans="3:4" x14ac:dyDescent="0.2">
      <c r="C23" s="13"/>
      <c r="D23" s="13"/>
    </row>
    <row r="24" spans="3:4" x14ac:dyDescent="0.2">
      <c r="C24" s="14"/>
      <c r="D24" s="14"/>
    </row>
  </sheetData>
  <mergeCells count="2">
    <mergeCell ref="A1:A2"/>
    <mergeCell ref="B1:B2"/>
  </mergeCells>
  <pageMargins left="0.75" right="0.75" top="1" bottom="1" header="0.5" footer="0.5"/>
  <pageSetup scale="83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34"/>
  <sheetViews>
    <sheetView topLeftCell="A16" workbookViewId="0">
      <selection activeCell="B39" sqref="B39"/>
    </sheetView>
  </sheetViews>
  <sheetFormatPr defaultRowHeight="12.75" x14ac:dyDescent="0.2"/>
  <cols>
    <col min="1" max="1" width="6.85546875" customWidth="1"/>
    <col min="2" max="2" width="65" customWidth="1"/>
    <col min="3" max="4" width="20.42578125" customWidth="1"/>
  </cols>
  <sheetData>
    <row r="1" spans="1:4" ht="15" customHeight="1" x14ac:dyDescent="0.25">
      <c r="A1" s="6" t="s">
        <v>6</v>
      </c>
      <c r="B1" s="6" t="s">
        <v>25</v>
      </c>
      <c r="C1" s="6" t="s">
        <v>26</v>
      </c>
      <c r="D1" s="6" t="s">
        <v>27</v>
      </c>
    </row>
    <row r="2" spans="1:4" ht="15" customHeight="1" x14ac:dyDescent="0.25">
      <c r="A2" s="7" t="s">
        <v>42</v>
      </c>
      <c r="B2" s="7" t="s">
        <v>28</v>
      </c>
      <c r="C2" s="7"/>
      <c r="D2" s="7"/>
    </row>
    <row r="3" spans="1:4" ht="15" customHeight="1" x14ac:dyDescent="0.25">
      <c r="A3" s="7" t="s">
        <v>9</v>
      </c>
      <c r="B3" s="7" t="s">
        <v>43</v>
      </c>
      <c r="C3" s="7"/>
      <c r="D3" s="7"/>
    </row>
    <row r="4" spans="1:4" ht="15" customHeight="1" x14ac:dyDescent="0.25">
      <c r="A4" s="4" t="s">
        <v>29</v>
      </c>
      <c r="B4" s="4" t="s">
        <v>44</v>
      </c>
      <c r="C4" s="4"/>
      <c r="D4" s="4"/>
    </row>
    <row r="5" spans="1:4" ht="15" customHeight="1" x14ac:dyDescent="0.25">
      <c r="A5" s="4" t="s">
        <v>31</v>
      </c>
      <c r="B5" s="4" t="s">
        <v>45</v>
      </c>
      <c r="C5" s="4"/>
      <c r="D5" s="4"/>
    </row>
    <row r="6" spans="1:4" ht="15" customHeight="1" x14ac:dyDescent="0.25">
      <c r="A6" s="4" t="s">
        <v>33</v>
      </c>
      <c r="B6" s="4" t="s">
        <v>46</v>
      </c>
      <c r="C6" s="4"/>
      <c r="D6" s="4"/>
    </row>
    <row r="7" spans="1:4" ht="15" customHeight="1" x14ac:dyDescent="0.25">
      <c r="A7" s="7" t="s">
        <v>12</v>
      </c>
      <c r="B7" s="7" t="s">
        <v>47</v>
      </c>
      <c r="C7" s="7"/>
      <c r="D7" s="7"/>
    </row>
    <row r="8" spans="1:4" ht="15" customHeight="1" x14ac:dyDescent="0.25">
      <c r="A8" s="4" t="s">
        <v>36</v>
      </c>
      <c r="B8" s="4" t="s">
        <v>44</v>
      </c>
      <c r="C8" s="4"/>
      <c r="D8" s="4"/>
    </row>
    <row r="9" spans="1:4" ht="15" customHeight="1" x14ac:dyDescent="0.25">
      <c r="A9" s="4" t="s">
        <v>38</v>
      </c>
      <c r="B9" s="4" t="s">
        <v>45</v>
      </c>
      <c r="C9" s="4"/>
      <c r="D9" s="4"/>
    </row>
    <row r="10" spans="1:4" ht="15" customHeight="1" x14ac:dyDescent="0.25">
      <c r="A10" s="4" t="s">
        <v>40</v>
      </c>
      <c r="B10" s="4" t="s">
        <v>46</v>
      </c>
      <c r="C10" s="4"/>
      <c r="D10" s="4"/>
    </row>
    <row r="11" spans="1:4" ht="13.15" customHeight="1" x14ac:dyDescent="0.25">
      <c r="A11" s="7" t="s">
        <v>15</v>
      </c>
      <c r="B11" s="7" t="s">
        <v>48</v>
      </c>
      <c r="C11" s="7"/>
      <c r="D11" s="7"/>
    </row>
    <row r="12" spans="1:4" ht="15" customHeight="1" x14ac:dyDescent="0.25">
      <c r="A12" s="4" t="s">
        <v>49</v>
      </c>
      <c r="B12" s="4" t="s">
        <v>50</v>
      </c>
      <c r="C12" s="4"/>
      <c r="D12" s="4"/>
    </row>
    <row r="13" spans="1:4" ht="15" customHeight="1" x14ac:dyDescent="0.25">
      <c r="A13" s="4" t="s">
        <v>51</v>
      </c>
      <c r="B13" s="4" t="s">
        <v>52</v>
      </c>
      <c r="C13" s="4"/>
      <c r="D13" s="4"/>
    </row>
    <row r="14" spans="1:4" ht="15" customHeight="1" x14ac:dyDescent="0.25">
      <c r="A14" s="4" t="s">
        <v>53</v>
      </c>
      <c r="B14" s="4" t="s">
        <v>54</v>
      </c>
      <c r="C14" s="4"/>
      <c r="D14" s="4"/>
    </row>
    <row r="15" spans="1:4" ht="15" customHeight="1" x14ac:dyDescent="0.25">
      <c r="A15" s="7" t="s">
        <v>55</v>
      </c>
      <c r="B15" s="7" t="s">
        <v>56</v>
      </c>
      <c r="C15" s="7"/>
      <c r="D15" s="7"/>
    </row>
    <row r="16" spans="1:4" ht="15" customHeight="1" x14ac:dyDescent="0.25">
      <c r="A16" s="7" t="s">
        <v>57</v>
      </c>
      <c r="B16" s="7" t="s">
        <v>58</v>
      </c>
      <c r="C16" s="7"/>
      <c r="D16" s="7"/>
    </row>
    <row r="17" spans="1:4" ht="15" customHeight="1" x14ac:dyDescent="0.25">
      <c r="A17" s="4" t="s">
        <v>59</v>
      </c>
      <c r="B17" s="4" t="s">
        <v>60</v>
      </c>
      <c r="C17" s="4"/>
      <c r="D17" s="4"/>
    </row>
    <row r="18" spans="1:4" ht="15" customHeight="1" x14ac:dyDescent="0.25">
      <c r="A18" s="4" t="s">
        <v>61</v>
      </c>
      <c r="B18" s="4" t="s">
        <v>62</v>
      </c>
      <c r="C18" s="4"/>
      <c r="D18" s="4"/>
    </row>
    <row r="19" spans="1:4" ht="15" customHeight="1" x14ac:dyDescent="0.25">
      <c r="A19" s="7" t="s">
        <v>63</v>
      </c>
      <c r="B19" s="7" t="s">
        <v>35</v>
      </c>
      <c r="C19" s="7"/>
      <c r="D19" s="7"/>
    </row>
    <row r="20" spans="1:4" ht="15" customHeight="1" x14ac:dyDescent="0.25">
      <c r="A20" s="4" t="s">
        <v>64</v>
      </c>
      <c r="B20" s="4" t="s">
        <v>37</v>
      </c>
      <c r="C20" s="4"/>
      <c r="D20" s="4"/>
    </row>
    <row r="21" spans="1:4" ht="15" customHeight="1" x14ac:dyDescent="0.25">
      <c r="A21" s="4" t="s">
        <v>65</v>
      </c>
      <c r="B21" s="4" t="s">
        <v>39</v>
      </c>
      <c r="C21" s="4"/>
      <c r="D21" s="4"/>
    </row>
    <row r="22" spans="1:4" ht="15" customHeight="1" x14ac:dyDescent="0.25">
      <c r="A22" s="4" t="s">
        <v>66</v>
      </c>
      <c r="B22" s="4" t="s">
        <v>41</v>
      </c>
      <c r="C22" s="4"/>
      <c r="D22" s="4"/>
    </row>
    <row r="23" spans="1:4" ht="15" customHeight="1" x14ac:dyDescent="0.25">
      <c r="A23" s="7" t="s">
        <v>67</v>
      </c>
      <c r="B23" s="7" t="s">
        <v>68</v>
      </c>
      <c r="C23" s="7"/>
      <c r="D23" s="7"/>
    </row>
    <row r="24" spans="1:4" ht="15" customHeight="1" x14ac:dyDescent="0.25">
      <c r="A24" s="7" t="s">
        <v>9</v>
      </c>
      <c r="B24" s="7" t="s">
        <v>43</v>
      </c>
      <c r="C24" s="7"/>
      <c r="D24" s="7"/>
    </row>
    <row r="25" spans="1:4" ht="15" customHeight="1" x14ac:dyDescent="0.25">
      <c r="A25" s="7" t="s">
        <v>12</v>
      </c>
      <c r="B25" s="7" t="s">
        <v>47</v>
      </c>
      <c r="C25" s="7"/>
      <c r="D25" s="7"/>
    </row>
    <row r="26" spans="1:4" ht="15" customHeight="1" x14ac:dyDescent="0.25">
      <c r="A26" s="7" t="s">
        <v>15</v>
      </c>
      <c r="B26" s="7" t="s">
        <v>69</v>
      </c>
      <c r="C26" s="7"/>
      <c r="D26" s="7"/>
    </row>
    <row r="27" spans="1:4" ht="15" customHeight="1" x14ac:dyDescent="0.25">
      <c r="A27" s="7" t="s">
        <v>55</v>
      </c>
      <c r="B27" s="7" t="s">
        <v>70</v>
      </c>
      <c r="C27" s="7" t="s">
        <v>71</v>
      </c>
      <c r="D27" s="7" t="s">
        <v>71</v>
      </c>
    </row>
    <row r="28" spans="1:4" ht="15" customHeight="1" x14ac:dyDescent="0.25">
      <c r="A28" s="4" t="s">
        <v>72</v>
      </c>
      <c r="B28" s="4" t="s">
        <v>73</v>
      </c>
      <c r="C28" s="4"/>
      <c r="D28" s="4"/>
    </row>
    <row r="29" spans="1:4" ht="15" customHeight="1" x14ac:dyDescent="0.25">
      <c r="A29" s="4" t="s">
        <v>74</v>
      </c>
      <c r="B29" s="4" t="s">
        <v>75</v>
      </c>
      <c r="C29" s="4"/>
      <c r="D29" s="4"/>
    </row>
    <row r="30" spans="1:4" ht="15" customHeight="1" x14ac:dyDescent="0.25">
      <c r="A30" s="7" t="s">
        <v>57</v>
      </c>
      <c r="B30" s="7" t="s">
        <v>76</v>
      </c>
      <c r="C30" s="7"/>
      <c r="D30" s="7"/>
    </row>
    <row r="31" spans="1:4" ht="15" customHeight="1" x14ac:dyDescent="0.25">
      <c r="A31" s="4" t="s">
        <v>59</v>
      </c>
      <c r="B31" s="4" t="s">
        <v>60</v>
      </c>
      <c r="C31" s="4"/>
      <c r="D31" s="4"/>
    </row>
    <row r="32" spans="1:4" ht="15" customHeight="1" x14ac:dyDescent="0.25">
      <c r="A32" s="4" t="s">
        <v>61</v>
      </c>
      <c r="B32" s="4" t="s">
        <v>62</v>
      </c>
      <c r="C32" s="4"/>
      <c r="D32" s="4"/>
    </row>
    <row r="33" spans="1:4" ht="15" customHeight="1" x14ac:dyDescent="0.25">
      <c r="A33" s="28" t="s">
        <v>77</v>
      </c>
      <c r="B33" s="28"/>
      <c r="C33" s="28"/>
      <c r="D33" s="28"/>
    </row>
    <row r="34" spans="1:4" ht="15" customHeight="1" x14ac:dyDescent="0.25">
      <c r="A34" s="28" t="s">
        <v>78</v>
      </c>
      <c r="B34" s="28"/>
      <c r="C34" s="28"/>
      <c r="D34" s="28"/>
    </row>
  </sheetData>
  <mergeCells count="2">
    <mergeCell ref="A33:D33"/>
    <mergeCell ref="A34:D34"/>
  </mergeCells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C3"/>
  <sheetViews>
    <sheetView workbookViewId="0">
      <selection activeCell="C29" sqref="C29"/>
    </sheetView>
  </sheetViews>
  <sheetFormatPr defaultRowHeight="12.75" x14ac:dyDescent="0.2"/>
  <cols>
    <col min="1" max="1" width="6.85546875" customWidth="1"/>
    <col min="2" max="2" width="39.42578125" customWidth="1"/>
    <col min="3" max="3" width="43.5703125" customWidth="1"/>
  </cols>
  <sheetData>
    <row r="1" spans="1:3" ht="15" customHeight="1" x14ac:dyDescent="0.25">
      <c r="A1" s="6" t="s">
        <v>6</v>
      </c>
      <c r="B1" s="6" t="s">
        <v>79</v>
      </c>
      <c r="C1" s="6" t="s">
        <v>7</v>
      </c>
    </row>
    <row r="2" spans="1:3" ht="15" customHeight="1" x14ac:dyDescent="0.25">
      <c r="A2" s="4" t="s">
        <v>80</v>
      </c>
      <c r="B2" s="4" t="s">
        <v>80</v>
      </c>
      <c r="C2" s="4" t="s">
        <v>80</v>
      </c>
    </row>
    <row r="3" spans="1:3" ht="15" customHeight="1" x14ac:dyDescent="0.25">
      <c r="A3" s="4"/>
      <c r="B3" s="4"/>
      <c r="C3" s="4"/>
    </row>
  </sheetData>
  <pageMargins left="0.75" right="0.75" top="1" bottom="1" header="0.5" footer="0.5"/>
  <pageSetup orientation="portrait" horizontalDpi="300" verticalDpi="300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A81"/>
  <sheetViews>
    <sheetView workbookViewId="0"/>
  </sheetViews>
  <sheetFormatPr defaultRowHeight="12.75" x14ac:dyDescent="0.2"/>
  <sheetData>
    <row r="1" spans="1:1" x14ac:dyDescent="0.2">
      <c r="A1" t="str">
        <f>CONCATENATE("{'SheetId':'532945ab-6ee2-445c-968d-e7f02eb76aac'",",","'UId':'45b08bd2-96ec-4c18-a8e8-9e7e47bac452'",",'Col':",COLUMN(QuyDinhGia_HangNgay!C5),",'Row':",ROW(QuyDinhGia_HangNgay!C5),",","'Format':'numberic'",",'Value':'",SUBSTITUTE(QuyDinhGia_HangNgay!C5,"'","\'"),"','TargetCode':''}")</f>
        <v>{'SheetId':'532945ab-6ee2-445c-968d-e7f02eb76aac','UId':'45b08bd2-96ec-4c18-a8e8-9e7e47bac452','Col':3,'Row':5,'Format':'numberic','Value':'','TargetCode':''}</v>
      </c>
    </row>
    <row r="2" spans="1:1" x14ac:dyDescent="0.2">
      <c r="A2" t="str">
        <f>CONCATENATE("{'SheetId':'532945ab-6ee2-445c-968d-e7f02eb76aac'",",","'UId':'d132f729-b6c1-49cf-b9f5-ab3e04e5d79b'",",'Col':",COLUMN(QuyDinhGia_HangNgay!D3),",'Row':",ROW(QuyDinhGia_HangNgay!D3),",","'Format':'numberic'",",'Value':'",SUBSTITUTE(QuyDinhGia_HangNgay!D3,"'","\'"),"','TargetCode':''}")</f>
        <v>{'SheetId':'532945ab-6ee2-445c-968d-e7f02eb76aac','UId':'d132f729-b6c1-49cf-b9f5-ab3e04e5d79b','Col':4,'Row':3,'Format':'numberic','Value':'','TargetCode':''}</v>
      </c>
    </row>
    <row r="3" spans="1:1" x14ac:dyDescent="0.2">
      <c r="A3" t="e">
        <f>CONCATENATE("{'SheetId':'532945ab-6ee2-445c-968d-e7f02eb76aac'",",","'UId':'1f175759-6dcd-4ce2-a463-54620d3cec54'",",'Col':",COLUMN(QuyDinhGia_HangNgay!#REF!),",'Row':",ROW(QuyDinhGia_HangNgay!#REF!),",","'Format':'numberic'",",'Value':'",SUBSTITUTE(QuyDinhGia_HangNgay!#REF!,"'","\'"),"','TargetCode':''}")</f>
        <v>#REF!</v>
      </c>
    </row>
    <row r="4" spans="1:1" x14ac:dyDescent="0.2">
      <c r="A4" t="e">
        <f>CONCATENATE("{'SheetId':'532945ab-6ee2-445c-968d-e7f02eb76aac'",",","'UId':'df63451e-4881-4f55-9d40-3ad3e6256289'",",'Col':",COLUMN(QuyDinhGia_HangNgay!#REF!),",'Row':",ROW(QuyDinhGia_HangNgay!#REF!),",","'Format':'numberic'",",'Value':'",SUBSTITUTE(QuyDinhGia_HangNgay!#REF!,"'","\'"),"','TargetCode':''}")</f>
        <v>#REF!</v>
      </c>
    </row>
    <row r="5" spans="1:1" x14ac:dyDescent="0.2">
      <c r="A5" t="e">
        <f>CONCATENATE("{'SheetId':'532945ab-6ee2-445c-968d-e7f02eb76aac'",",","'UId':'2eff2f57-bc8b-45eb-a1ab-ce1a46dd2e39'",",'Col':",COLUMN(QuyDinhGia_HangNgay!#REF!),",'Row':",ROW(QuyDinhGia_HangNgay!#REF!),",","'Format':'numberic'",",'Value':'",SUBSTITUTE(QuyDinhGia_HangNgay!#REF!,"'","\'"),"','TargetCode':''}")</f>
        <v>#REF!</v>
      </c>
    </row>
    <row r="6" spans="1:1" x14ac:dyDescent="0.2">
      <c r="A6" t="str">
        <f>CONCATENATE("{'SheetId':'532945ab-6ee2-445c-968d-e7f02eb76aac'",",","'UId':'14241584-115f-4a0b-853a-c294e7421148'",",'Col':",COLUMN(QuyDinhGia_HangNgay!D5),",'Row':",ROW(QuyDinhGia_HangNgay!D5),",","'Format':'numberic'",",'Value':'",SUBSTITUTE(QuyDinhGia_HangNgay!D5,"'","\'"),"','TargetCode':''}")</f>
        <v>{'SheetId':'532945ab-6ee2-445c-968d-e7f02eb76aac','UId':'14241584-115f-4a0b-853a-c294e7421148','Col':4,'Row':5,'Format':'numberic','Value':'','TargetCode':''}</v>
      </c>
    </row>
    <row r="7" spans="1:1" x14ac:dyDescent="0.2">
      <c r="A7" t="e">
        <f>CONCATENATE("{'SheetId':'532945ab-6ee2-445c-968d-e7f02eb76aac'",",","'UId':'8922bb11-1c36-45a2-b95e-d93a0bfb38a0'",",'Col':",COLUMN(QuyDinhGia_HangNgay!#REF!),",'Row':",ROW(QuyDinhGia_HangNgay!#REF!),",","'Format':'numberic'",",'Value':'",SUBSTITUTE(QuyDinhGia_HangNgay!#REF!,"'","\'"),"','TargetCode':''}")</f>
        <v>#REF!</v>
      </c>
    </row>
    <row r="8" spans="1:1" x14ac:dyDescent="0.2">
      <c r="A8" t="e">
        <f>CONCATENATE("{'SheetId':'532945ab-6ee2-445c-968d-e7f02eb76aac'",",","'UId':'0386b55c-340a-4ccd-b981-23c5ede5d6b8'",",'Col':",COLUMN(QuyDinhGia_HangNgay!#REF!),",'Row':",ROW(QuyDinhGia_HangNgay!#REF!),",","'Format':'numberic'",",'Value':'",SUBSTITUTE(QuyDinhGia_HangNgay!#REF!,"'","\'"),"','TargetCode':''}")</f>
        <v>#REF!</v>
      </c>
    </row>
    <row r="9" spans="1:1" x14ac:dyDescent="0.2">
      <c r="A9" t="str">
        <f>CONCATENATE("{'SheetId':'532945ab-6ee2-445c-968d-e7f02eb76aac'",",","'UId':'52cfa2aa-2e4e-4d9b-aa94-408ee6db76ba'",",'Col':",COLUMN(QuyDinhGia_HangNgay!C7),",'Row':",ROW(QuyDinhGia_HangNgay!C7),",","'Format':'numberic'",",'Value':'",SUBSTITUTE(QuyDinhGia_HangNgay!C7,"'","\'"),"','TargetCode':''}")</f>
        <v>{'SheetId':'532945ab-6ee2-445c-968d-e7f02eb76aac','UId':'52cfa2aa-2e4e-4d9b-aa94-408ee6db76ba','Col':3,'Row':7,'Format':'numberic','Value':'','TargetCode':''}</v>
      </c>
    </row>
    <row r="10" spans="1:1" x14ac:dyDescent="0.2">
      <c r="A10" t="str">
        <f>CONCATENATE("{'SheetId':'532945ab-6ee2-445c-968d-e7f02eb76aac'",",","'UId':'9a5146c2-fdd2-41ce-9041-29ea7556319e'",",'Col':",COLUMN(QuyDinhGia_HangNgay!D7),",'Row':",ROW(QuyDinhGia_HangNgay!D7),",","'Format':'numberic'",",'Value':'",SUBSTITUTE(QuyDinhGia_HangNgay!D7,"'","\'"),"','TargetCode':''}")</f>
        <v>{'SheetId':'532945ab-6ee2-445c-968d-e7f02eb76aac','UId':'9a5146c2-fdd2-41ce-9041-29ea7556319e','Col':4,'Row':7,'Format':'numberic','Value':'','TargetCode':''}</v>
      </c>
    </row>
    <row r="11" spans="1:1" x14ac:dyDescent="0.2">
      <c r="A11" t="str">
        <f>CONCATENATE("{'SheetId':'532945ab-6ee2-445c-968d-e7f02eb76aac'",",","'UId':'0122b8e6-6e98-44a3-b5f5-62119cc28b58'",",'Col':",COLUMN(QuyDinhGia_HangNgay!C8),",'Row':",ROW(QuyDinhGia_HangNgay!C8),",","'Format':'numberic'",",'Value':'",SUBSTITUTE(QuyDinhGia_HangNgay!C8,"'","\'"),"','TargetCode':''}")</f>
        <v>{'SheetId':'532945ab-6ee2-445c-968d-e7f02eb76aac','UId':'0122b8e6-6e98-44a3-b5f5-62119cc28b58','Col':3,'Row':8,'Format':'numberic','Value':'0','TargetCode':''}</v>
      </c>
    </row>
    <row r="12" spans="1:1" x14ac:dyDescent="0.2">
      <c r="A12" t="str">
        <f>CONCATENATE("{'SheetId':'532945ab-6ee2-445c-968d-e7f02eb76aac'",",","'UId':'168f3043-fb6e-4c8d-b2e8-aadbc57d62ae'",",'Col':",COLUMN(QuyDinhGia_HangNgay!D8),",'Row':",ROW(QuyDinhGia_HangNgay!D8),",","'Format':'numberic'",",'Value':'",SUBSTITUTE(QuyDinhGia_HangNgay!D8,"'","\'"),"','TargetCode':''}")</f>
        <v>{'SheetId':'532945ab-6ee2-445c-968d-e7f02eb76aac','UId':'168f3043-fb6e-4c8d-b2e8-aadbc57d62ae','Col':4,'Row':8,'Format':'numberic','Value':'0','TargetCode':''}</v>
      </c>
    </row>
    <row r="13" spans="1:1" x14ac:dyDescent="0.2">
      <c r="A13" t="str">
        <f>CONCATENATE("{'SheetId':'532945ab-6ee2-445c-968d-e7f02eb76aac'",",","'UId':'dc373327-812c-4574-a89b-45e7962c83f9'",",'Col':",COLUMN(QuyDinhGia_HangNgay!C9),",'Row':",ROW(QuyDinhGia_HangNgay!C9),",","'Format':'numberic'",",'Value':'",SUBSTITUTE(QuyDinhGia_HangNgay!C9,"'","\'"),"','TargetCode':''}")</f>
        <v>{'SheetId':'532945ab-6ee2-445c-968d-e7f02eb76aac','UId':'dc373327-812c-4574-a89b-45e7962c83f9','Col':3,'Row':9,'Format':'numberic','Value':'0','TargetCode':''}</v>
      </c>
    </row>
    <row r="14" spans="1:1" x14ac:dyDescent="0.2">
      <c r="A14" t="str">
        <f>CONCATENATE("{'SheetId':'532945ab-6ee2-445c-968d-e7f02eb76aac'",",","'UId':'61429e25-1f7f-4225-afcd-4f77120fa043'",",'Col':",COLUMN(QuyDinhGia_HangNgay!D9),",'Row':",ROW(QuyDinhGia_HangNgay!D9),",","'Format':'numberic'",",'Value':'",SUBSTITUTE(QuyDinhGia_HangNgay!D9,"'","\'"),"','TargetCode':''}")</f>
        <v>{'SheetId':'532945ab-6ee2-445c-968d-e7f02eb76aac','UId':'61429e25-1f7f-4225-afcd-4f77120fa043','Col':4,'Row':9,'Format':'numberic','Value':'0','TargetCode':''}</v>
      </c>
    </row>
    <row r="15" spans="1:1" x14ac:dyDescent="0.2">
      <c r="A15" t="str">
        <f>CONCATENATE("{'SheetId':'532945ab-6ee2-445c-968d-e7f02eb76aac'",",","'UId':'edff4b95-f346-4d9f-b0ef-26cf1f17b229'",",'Col':",COLUMN(QuyDinhGia_HangNgay!C10),",'Row':",ROW(QuyDinhGia_HangNgay!C10),",","'Format':'numberic'",",'Value':'",SUBSTITUTE(QuyDinhGia_HangNgay!C10,"'","\'"),"','TargetCode':''}")</f>
        <v>{'SheetId':'532945ab-6ee2-445c-968d-e7f02eb76aac','UId':'edff4b95-f346-4d9f-b0ef-26cf1f17b229','Col':3,'Row':10,'Format':'numberic','Value':'0','TargetCode':''}</v>
      </c>
    </row>
    <row r="16" spans="1:1" x14ac:dyDescent="0.2">
      <c r="A16" t="str">
        <f>CONCATENATE("{'SheetId':'532945ab-6ee2-445c-968d-e7f02eb76aac'",",","'UId':'2d8d3015-7339-4a4c-89aa-d8c5184315f6'",",'Col':",COLUMN(QuyDinhGia_HangNgay!D10),",'Row':",ROW(QuyDinhGia_HangNgay!D10),",","'Format':'numberic'",",'Value':'",SUBSTITUTE(QuyDinhGia_HangNgay!D10,"'","\'"),"','TargetCode':''}")</f>
        <v>{'SheetId':'532945ab-6ee2-445c-968d-e7f02eb76aac','UId':'2d8d3015-7339-4a4c-89aa-d8c5184315f6','Col':4,'Row':10,'Format':'numberic','Value':'0','TargetCode':''}</v>
      </c>
    </row>
    <row r="17" spans="1:1" x14ac:dyDescent="0.2">
      <c r="A17" t="str">
        <f>CONCATENATE("{'SheetId':'0f0a93f5-60f7-4c27-9121-9ea290dd8334'",",","'UId':'ff30e2e5-527e-4964-a17e-13e2aa034164'",",'Col':",COLUMN(QuyDinhGia_Khac!C2),",'Row':",ROW(QuyDinhGia_Khac!C2),",","'Format':'numberic'",",'Value':'",SUBSTITUTE(QuyDinhGia_Khac!C2,"'","\'"),"','TargetCode':''}")</f>
        <v>{'SheetId':'0f0a93f5-60f7-4c27-9121-9ea290dd8334','UId':'ff30e2e5-527e-4964-a17e-13e2aa034164','Col':3,'Row':2,'Format':'numberic','Value':'','TargetCode':''}</v>
      </c>
    </row>
    <row r="18" spans="1:1" x14ac:dyDescent="0.2">
      <c r="A18" t="str">
        <f>CONCATENATE("{'SheetId':'0f0a93f5-60f7-4c27-9121-9ea290dd8334'",",","'UId':'ffa9dc97-4b5c-45af-a009-09904594499c'",",'Col':",COLUMN(QuyDinhGia_Khac!D2),",'Row':",ROW(QuyDinhGia_Khac!D2),",","'Format':'numberic'",",'Value':'",SUBSTITUTE(QuyDinhGia_Khac!D2,"'","\'"),"','TargetCode':''}")</f>
        <v>{'SheetId':'0f0a93f5-60f7-4c27-9121-9ea290dd8334','UId':'ffa9dc97-4b5c-45af-a009-09904594499c','Col':4,'Row':2,'Format':'numberic','Value':'','TargetCode':''}</v>
      </c>
    </row>
    <row r="19" spans="1:1" x14ac:dyDescent="0.2">
      <c r="A19" t="str">
        <f>CONCATENATE("{'SheetId':'0f0a93f5-60f7-4c27-9121-9ea290dd8334'",",","'UId':'0ff58739-4c6d-429f-a359-4661ee8ca778'",",'Col':",COLUMN(QuyDinhGia_Khac!C3),",'Row':",ROW(QuyDinhGia_Khac!C3),",","'Format':'numberic'",",'Value':'",SUBSTITUTE(QuyDinhGia_Khac!C3,"'","\'"),"','TargetCode':''}")</f>
        <v>{'SheetId':'0f0a93f5-60f7-4c27-9121-9ea290dd8334','UId':'0ff58739-4c6d-429f-a359-4661ee8ca778','Col':3,'Row':3,'Format':'numberic','Value':'','TargetCode':''}</v>
      </c>
    </row>
    <row r="20" spans="1:1" x14ac:dyDescent="0.2">
      <c r="A20" t="str">
        <f>CONCATENATE("{'SheetId':'0f0a93f5-60f7-4c27-9121-9ea290dd8334'",",","'UId':'0c9edbf8-9360-48a1-9c31-4d87c267079d'",",'Col':",COLUMN(QuyDinhGia_Khac!D3),",'Row':",ROW(QuyDinhGia_Khac!D3),",","'Format':'numberic'",",'Value':'",SUBSTITUTE(QuyDinhGia_Khac!D3,"'","\'"),"','TargetCode':''}")</f>
        <v>{'SheetId':'0f0a93f5-60f7-4c27-9121-9ea290dd8334','UId':'0c9edbf8-9360-48a1-9c31-4d87c267079d','Col':4,'Row':3,'Format':'numberic','Value':'','TargetCode':''}</v>
      </c>
    </row>
    <row r="21" spans="1:1" x14ac:dyDescent="0.2">
      <c r="A21" t="str">
        <f>CONCATENATE("{'SheetId':'0f0a93f5-60f7-4c27-9121-9ea290dd8334'",",","'UId':'7d8df9de-6ec3-46c6-a9cb-3bb3debdabc3'",",'Col':",COLUMN(QuyDinhGia_Khac!C4),",'Row':",ROW(QuyDinhGia_Khac!C4),",","'Format':'numberic'",",'Value':'",SUBSTITUTE(QuyDinhGia_Khac!C4,"'","\'"),"','TargetCode':''}")</f>
        <v>{'SheetId':'0f0a93f5-60f7-4c27-9121-9ea290dd8334','UId':'7d8df9de-6ec3-46c6-a9cb-3bb3debdabc3','Col':3,'Row':4,'Format':'numberic','Value':'','TargetCode':''}</v>
      </c>
    </row>
    <row r="22" spans="1:1" x14ac:dyDescent="0.2">
      <c r="A22" t="str">
        <f>CONCATENATE("{'SheetId':'0f0a93f5-60f7-4c27-9121-9ea290dd8334'",",","'UId':'6878300a-c20f-462d-9746-1f03421f3475'",",'Col':",COLUMN(QuyDinhGia_Khac!D4),",'Row':",ROW(QuyDinhGia_Khac!D4),",","'Format':'numberic'",",'Value':'",SUBSTITUTE(QuyDinhGia_Khac!D4,"'","\'"),"','TargetCode':''}")</f>
        <v>{'SheetId':'0f0a93f5-60f7-4c27-9121-9ea290dd8334','UId':'6878300a-c20f-462d-9746-1f03421f3475','Col':4,'Row':4,'Format':'numberic','Value':'','TargetCode':''}</v>
      </c>
    </row>
    <row r="23" spans="1:1" x14ac:dyDescent="0.2">
      <c r="A23" t="str">
        <f>CONCATENATE("{'SheetId':'0f0a93f5-60f7-4c27-9121-9ea290dd8334'",",","'UId':'4433d2c2-7ea0-41f5-bf1f-f100c11835a8'",",'Col':",COLUMN(QuyDinhGia_Khac!C5),",'Row':",ROW(QuyDinhGia_Khac!C5),",","'Format':'numberic'",",'Value':'",SUBSTITUTE(QuyDinhGia_Khac!C5,"'","\'"),"','TargetCode':''}")</f>
        <v>{'SheetId':'0f0a93f5-60f7-4c27-9121-9ea290dd8334','UId':'4433d2c2-7ea0-41f5-bf1f-f100c11835a8','Col':3,'Row':5,'Format':'numberic','Value':'','TargetCode':''}</v>
      </c>
    </row>
    <row r="24" spans="1:1" x14ac:dyDescent="0.2">
      <c r="A24" t="str">
        <f>CONCATENATE("{'SheetId':'0f0a93f5-60f7-4c27-9121-9ea290dd8334'",",","'UId':'b5a3b51b-26db-4f5f-8788-b531aa1b5427'",",'Col':",COLUMN(QuyDinhGia_Khac!D5),",'Row':",ROW(QuyDinhGia_Khac!D5),",","'Format':'numberic'",",'Value':'",SUBSTITUTE(QuyDinhGia_Khac!D5,"'","\'"),"','TargetCode':''}")</f>
        <v>{'SheetId':'0f0a93f5-60f7-4c27-9121-9ea290dd8334','UId':'b5a3b51b-26db-4f5f-8788-b531aa1b5427','Col':4,'Row':5,'Format':'numberic','Value':'','TargetCode':''}</v>
      </c>
    </row>
    <row r="25" spans="1:1" x14ac:dyDescent="0.2">
      <c r="A25" t="str">
        <f>CONCATENATE("{'SheetId':'0f0a93f5-60f7-4c27-9121-9ea290dd8334'",",","'UId':'cc99c128-86ca-47ff-b226-95c60d9beb91'",",'Col':",COLUMN(QuyDinhGia_Khac!C6),",'Row':",ROW(QuyDinhGia_Khac!C6),",","'Format':'numberic'",",'Value':'",SUBSTITUTE(QuyDinhGia_Khac!C6,"'","\'"),"','TargetCode':''}")</f>
        <v>{'SheetId':'0f0a93f5-60f7-4c27-9121-9ea290dd8334','UId':'cc99c128-86ca-47ff-b226-95c60d9beb91','Col':3,'Row':6,'Format':'numberic','Value':'','TargetCode':''}</v>
      </c>
    </row>
    <row r="26" spans="1:1" x14ac:dyDescent="0.2">
      <c r="A26" t="str">
        <f>CONCATENATE("{'SheetId':'0f0a93f5-60f7-4c27-9121-9ea290dd8334'",",","'UId':'c3bfcec2-e653-4f82-860b-803225fef5d1'",",'Col':",COLUMN(QuyDinhGia_Khac!D6),",'Row':",ROW(QuyDinhGia_Khac!D6),",","'Format':'numberic'",",'Value':'",SUBSTITUTE(QuyDinhGia_Khac!D6,"'","\'"),"','TargetCode':''}")</f>
        <v>{'SheetId':'0f0a93f5-60f7-4c27-9121-9ea290dd8334','UId':'c3bfcec2-e653-4f82-860b-803225fef5d1','Col':4,'Row':6,'Format':'numberic','Value':'','TargetCode':''}</v>
      </c>
    </row>
    <row r="27" spans="1:1" x14ac:dyDescent="0.2">
      <c r="A27" t="str">
        <f>CONCATENATE("{'SheetId':'0f0a93f5-60f7-4c27-9121-9ea290dd8334'",",","'UId':'1ae8496f-f8fd-4f6e-8de4-03e5148e98df'",",'Col':",COLUMN(QuyDinhGia_Khac!C7),",'Row':",ROW(QuyDinhGia_Khac!C7),",","'Format':'numberic'",",'Value':'",SUBSTITUTE(QuyDinhGia_Khac!C7,"'","\'"),"','TargetCode':''}")</f>
        <v>{'SheetId':'0f0a93f5-60f7-4c27-9121-9ea290dd8334','UId':'1ae8496f-f8fd-4f6e-8de4-03e5148e98df','Col':3,'Row':7,'Format':'numberic','Value':'','TargetCode':''}</v>
      </c>
    </row>
    <row r="28" spans="1:1" x14ac:dyDescent="0.2">
      <c r="A28" t="str">
        <f>CONCATENATE("{'SheetId':'0f0a93f5-60f7-4c27-9121-9ea290dd8334'",",","'UId':'0396b13f-534e-42f7-b398-0fce97320555'",",'Col':",COLUMN(QuyDinhGia_Khac!D7),",'Row':",ROW(QuyDinhGia_Khac!D7),",","'Format':'numberic'",",'Value':'",SUBSTITUTE(QuyDinhGia_Khac!D7,"'","\'"),"','TargetCode':''}")</f>
        <v>{'SheetId':'0f0a93f5-60f7-4c27-9121-9ea290dd8334','UId':'0396b13f-534e-42f7-b398-0fce97320555','Col':4,'Row':7,'Format':'numberic','Value':'','TargetCode':''}</v>
      </c>
    </row>
    <row r="29" spans="1:1" x14ac:dyDescent="0.2">
      <c r="A29" t="str">
        <f>CONCATENATE("{'SheetId':'0f0a93f5-60f7-4c27-9121-9ea290dd8334'",",","'UId':'1a4c42c9-725c-46f6-8a85-4bdbfb1f8740'",",'Col':",COLUMN(QuyDinhGia_Khac!C8),",'Row':",ROW(QuyDinhGia_Khac!C8),",","'Format':'numberic'",",'Value':'",SUBSTITUTE(QuyDinhGia_Khac!C8,"'","\'"),"','TargetCode':''}")</f>
        <v>{'SheetId':'0f0a93f5-60f7-4c27-9121-9ea290dd8334','UId':'1a4c42c9-725c-46f6-8a85-4bdbfb1f8740','Col':3,'Row':8,'Format':'numberic','Value':'','TargetCode':''}</v>
      </c>
    </row>
    <row r="30" spans="1:1" x14ac:dyDescent="0.2">
      <c r="A30" t="str">
        <f>CONCATENATE("{'SheetId':'0f0a93f5-60f7-4c27-9121-9ea290dd8334'",",","'UId':'102a5969-ecf0-48a6-9b4c-2ef748e27d05'",",'Col':",COLUMN(QuyDinhGia_Khac!D8),",'Row':",ROW(QuyDinhGia_Khac!D8),",","'Format':'numberic'",",'Value':'",SUBSTITUTE(QuyDinhGia_Khac!D8,"'","\'"),"','TargetCode':''}")</f>
        <v>{'SheetId':'0f0a93f5-60f7-4c27-9121-9ea290dd8334','UId':'102a5969-ecf0-48a6-9b4c-2ef748e27d05','Col':4,'Row':8,'Format':'numberic','Value':'','TargetCode':''}</v>
      </c>
    </row>
    <row r="31" spans="1:1" x14ac:dyDescent="0.2">
      <c r="A31" t="str">
        <f>CONCATENATE("{'SheetId':'0f0a93f5-60f7-4c27-9121-9ea290dd8334'",",","'UId':'a5c43b82-3645-4755-ac22-74de5445ed04'",",'Col':",COLUMN(QuyDinhGia_Khac!C9),",'Row':",ROW(QuyDinhGia_Khac!C9),",","'Format':'numberic'",",'Value':'",SUBSTITUTE(QuyDinhGia_Khac!C9,"'","\'"),"','TargetCode':''}")</f>
        <v>{'SheetId':'0f0a93f5-60f7-4c27-9121-9ea290dd8334','UId':'a5c43b82-3645-4755-ac22-74de5445ed04','Col':3,'Row':9,'Format':'numberic','Value':'','TargetCode':''}</v>
      </c>
    </row>
    <row r="32" spans="1:1" x14ac:dyDescent="0.2">
      <c r="A32" t="str">
        <f>CONCATENATE("{'SheetId':'0f0a93f5-60f7-4c27-9121-9ea290dd8334'",",","'UId':'12bdb2eb-3278-4092-8caf-00a7060c3091'",",'Col':",COLUMN(QuyDinhGia_Khac!D9),",'Row':",ROW(QuyDinhGia_Khac!D9),",","'Format':'numberic'",",'Value':'",SUBSTITUTE(QuyDinhGia_Khac!D9,"'","\'"),"','TargetCode':''}")</f>
        <v>{'SheetId':'0f0a93f5-60f7-4c27-9121-9ea290dd8334','UId':'12bdb2eb-3278-4092-8caf-00a7060c3091','Col':4,'Row':9,'Format':'numberic','Value':'','TargetCode':''}</v>
      </c>
    </row>
    <row r="33" spans="1:1" x14ac:dyDescent="0.2">
      <c r="A33" t="str">
        <f>CONCATENATE("{'SheetId':'0f0a93f5-60f7-4c27-9121-9ea290dd8334'",",","'UId':'0adef1d5-524d-427d-84c0-491fb70d8521'",",'Col':",COLUMN(QuyDinhGia_Khac!C10),",'Row':",ROW(QuyDinhGia_Khac!C10),",","'Format':'numberic'",",'Value':'",SUBSTITUTE(QuyDinhGia_Khac!C10,"'","\'"),"','TargetCode':''}")</f>
        <v>{'SheetId':'0f0a93f5-60f7-4c27-9121-9ea290dd8334','UId':'0adef1d5-524d-427d-84c0-491fb70d8521','Col':3,'Row':10,'Format':'numberic','Value':'','TargetCode':''}</v>
      </c>
    </row>
    <row r="34" spans="1:1" x14ac:dyDescent="0.2">
      <c r="A34" t="str">
        <f>CONCATENATE("{'SheetId':'0f0a93f5-60f7-4c27-9121-9ea290dd8334'",",","'UId':'dfb17dcf-c5ba-4757-9b28-e20992bc4553'",",'Col':",COLUMN(QuyDinhGia_Khac!D10),",'Row':",ROW(QuyDinhGia_Khac!D10),",","'Format':'numberic'",",'Value':'",SUBSTITUTE(QuyDinhGia_Khac!D10,"'","\'"),"','TargetCode':''}")</f>
        <v>{'SheetId':'0f0a93f5-60f7-4c27-9121-9ea290dd8334','UId':'dfb17dcf-c5ba-4757-9b28-e20992bc4553','Col':4,'Row':10,'Format':'numberic','Value':'','TargetCode':''}</v>
      </c>
    </row>
    <row r="35" spans="1:1" x14ac:dyDescent="0.2">
      <c r="A35" t="str">
        <f>CONCATENATE("{'SheetId':'0f0a93f5-60f7-4c27-9121-9ea290dd8334'",",","'UId':'8c1be6bf-76a4-42d7-9fe4-f4822068d5a4'",",'Col':",COLUMN(QuyDinhGia_Khac!C11),",'Row':",ROW(QuyDinhGia_Khac!C11),",","'Format':'numberic'",",'Value':'",SUBSTITUTE(QuyDinhGia_Khac!C11,"'","\'"),"','TargetCode':''}")</f>
        <v>{'SheetId':'0f0a93f5-60f7-4c27-9121-9ea290dd8334','UId':'8c1be6bf-76a4-42d7-9fe4-f4822068d5a4','Col':3,'Row':11,'Format':'numberic','Value':'','TargetCode':''}</v>
      </c>
    </row>
    <row r="36" spans="1:1" x14ac:dyDescent="0.2">
      <c r="A36" t="str">
        <f>CONCATENATE("{'SheetId':'0f0a93f5-60f7-4c27-9121-9ea290dd8334'",",","'UId':'45174d06-2d38-411d-96aa-79e2629d72fe'",",'Col':",COLUMN(QuyDinhGia_Khac!D11),",'Row':",ROW(QuyDinhGia_Khac!D11),",","'Format':'numberic'",",'Value':'",SUBSTITUTE(QuyDinhGia_Khac!D11,"'","\'"),"','TargetCode':''}")</f>
        <v>{'SheetId':'0f0a93f5-60f7-4c27-9121-9ea290dd8334','UId':'45174d06-2d38-411d-96aa-79e2629d72fe','Col':4,'Row':11,'Format':'numberic','Value':'','TargetCode':''}</v>
      </c>
    </row>
    <row r="37" spans="1:1" x14ac:dyDescent="0.2">
      <c r="A37" t="str">
        <f>CONCATENATE("{'SheetId':'0f0a93f5-60f7-4c27-9121-9ea290dd8334'",",","'UId':'47189bce-6760-48da-9fba-cbd16cc1da69'",",'Col':",COLUMN(QuyDinhGia_Khac!C12),",'Row':",ROW(QuyDinhGia_Khac!C12),",","'Format':'numberic'",",'Value':'",SUBSTITUTE(QuyDinhGia_Khac!C12,"'","\'"),"','TargetCode':''}")</f>
        <v>{'SheetId':'0f0a93f5-60f7-4c27-9121-9ea290dd8334','UId':'47189bce-6760-48da-9fba-cbd16cc1da69','Col':3,'Row':12,'Format':'numberic','Value':'','TargetCode':''}</v>
      </c>
    </row>
    <row r="38" spans="1:1" x14ac:dyDescent="0.2">
      <c r="A38" t="str">
        <f>CONCATENATE("{'SheetId':'0f0a93f5-60f7-4c27-9121-9ea290dd8334'",",","'UId':'54b90877-796c-44fd-b01c-bac401362c90'",",'Col':",COLUMN(QuyDinhGia_Khac!D12),",'Row':",ROW(QuyDinhGia_Khac!D12),",","'Format':'numberic'",",'Value':'",SUBSTITUTE(QuyDinhGia_Khac!D12,"'","\'"),"','TargetCode':''}")</f>
        <v>{'SheetId':'0f0a93f5-60f7-4c27-9121-9ea290dd8334','UId':'54b90877-796c-44fd-b01c-bac401362c90','Col':4,'Row':12,'Format':'numberic','Value':'','TargetCode':''}</v>
      </c>
    </row>
    <row r="39" spans="1:1" x14ac:dyDescent="0.2">
      <c r="A39" t="str">
        <f>CONCATENATE("{'SheetId':'0f0a93f5-60f7-4c27-9121-9ea290dd8334'",",","'UId':'b596263e-ac83-4575-a696-5d078fa3d3e4'",",'Col':",COLUMN(QuyDinhGia_Khac!C13),",'Row':",ROW(QuyDinhGia_Khac!C13),",","'Format':'numberic'",",'Value':'",SUBSTITUTE(QuyDinhGia_Khac!C13,"'","\'"),"','TargetCode':''}")</f>
        <v>{'SheetId':'0f0a93f5-60f7-4c27-9121-9ea290dd8334','UId':'b596263e-ac83-4575-a696-5d078fa3d3e4','Col':3,'Row':13,'Format':'numberic','Value':'','TargetCode':''}</v>
      </c>
    </row>
    <row r="40" spans="1:1" x14ac:dyDescent="0.2">
      <c r="A40" t="str">
        <f>CONCATENATE("{'SheetId':'0f0a93f5-60f7-4c27-9121-9ea290dd8334'",",","'UId':'97dfbdb2-a540-49b5-997a-79b58e09a2ce'",",'Col':",COLUMN(QuyDinhGia_Khac!D13),",'Row':",ROW(QuyDinhGia_Khac!D13),",","'Format':'numberic'",",'Value':'",SUBSTITUTE(QuyDinhGia_Khac!D13,"'","\'"),"','TargetCode':''}")</f>
        <v>{'SheetId':'0f0a93f5-60f7-4c27-9121-9ea290dd8334','UId':'97dfbdb2-a540-49b5-997a-79b58e09a2ce','Col':4,'Row':13,'Format':'numberic','Value':'','TargetCode':''}</v>
      </c>
    </row>
    <row r="41" spans="1:1" x14ac:dyDescent="0.2">
      <c r="A41" t="str">
        <f>CONCATENATE("{'SheetId':'0f0a93f5-60f7-4c27-9121-9ea290dd8334'",",","'UId':'65ce3224-45ea-4d67-b5d4-ccf68f912368'",",'Col':",COLUMN(QuyDinhGia_Khac!C14),",'Row':",ROW(QuyDinhGia_Khac!C14),",","'Format':'numberic'",",'Value':'",SUBSTITUTE(QuyDinhGia_Khac!C14,"'","\'"),"','TargetCode':''}")</f>
        <v>{'SheetId':'0f0a93f5-60f7-4c27-9121-9ea290dd8334','UId':'65ce3224-45ea-4d67-b5d4-ccf68f912368','Col':3,'Row':14,'Format':'numberic','Value':'','TargetCode':''}</v>
      </c>
    </row>
    <row r="42" spans="1:1" x14ac:dyDescent="0.2">
      <c r="A42" t="str">
        <f>CONCATENATE("{'SheetId':'0f0a93f5-60f7-4c27-9121-9ea290dd8334'",",","'UId':'5525d219-249d-4035-9733-46d70ada035f'",",'Col':",COLUMN(QuyDinhGia_Khac!D14),",'Row':",ROW(QuyDinhGia_Khac!D14),",","'Format':'numberic'",",'Value':'",SUBSTITUTE(QuyDinhGia_Khac!D14,"'","\'"),"','TargetCode':''}")</f>
        <v>{'SheetId':'0f0a93f5-60f7-4c27-9121-9ea290dd8334','UId':'5525d219-249d-4035-9733-46d70ada035f','Col':4,'Row':14,'Format':'numberic','Value':'','TargetCode':''}</v>
      </c>
    </row>
    <row r="43" spans="1:1" x14ac:dyDescent="0.2">
      <c r="A43" t="str">
        <f>CONCATENATE("{'SheetId':'0f0a93f5-60f7-4c27-9121-9ea290dd8334'",",","'UId':'99c444f1-5fe2-45a1-82fa-ae77b2e76c8c'",",'Col':",COLUMN(QuyDinhGia_Khac!C15),",'Row':",ROW(QuyDinhGia_Khac!C15),",","'Format':'numberic'",",'Value':'",SUBSTITUTE(QuyDinhGia_Khac!C15,"'","\'"),"','TargetCode':''}")</f>
        <v>{'SheetId':'0f0a93f5-60f7-4c27-9121-9ea290dd8334','UId':'99c444f1-5fe2-45a1-82fa-ae77b2e76c8c','Col':3,'Row':15,'Format':'numberic','Value':'','TargetCode':''}</v>
      </c>
    </row>
    <row r="44" spans="1:1" x14ac:dyDescent="0.2">
      <c r="A44" t="str">
        <f>CONCATENATE("{'SheetId':'0f0a93f5-60f7-4c27-9121-9ea290dd8334'",",","'UId':'3c320467-dbd9-42b8-b876-53a4718cfc56'",",'Col':",COLUMN(QuyDinhGia_Khac!D15),",'Row':",ROW(QuyDinhGia_Khac!D15),",","'Format':'numberic'",",'Value':'",SUBSTITUTE(QuyDinhGia_Khac!D15,"'","\'"),"','TargetCode':''}")</f>
        <v>{'SheetId':'0f0a93f5-60f7-4c27-9121-9ea290dd8334','UId':'3c320467-dbd9-42b8-b876-53a4718cfc56','Col':4,'Row':15,'Format':'numberic','Value':'','TargetCode':''}</v>
      </c>
    </row>
    <row r="45" spans="1:1" x14ac:dyDescent="0.2">
      <c r="A45" t="str">
        <f>CONCATENATE("{'SheetId':'0f0a93f5-60f7-4c27-9121-9ea290dd8334'",",","'UId':'e129a507-197a-4b85-b704-ddd219c283d4'",",'Col':",COLUMN(QuyDinhGia_Khac!C16),",'Row':",ROW(QuyDinhGia_Khac!C16),",","'Format':'numberic'",",'Value':'",SUBSTITUTE(QuyDinhGia_Khac!C16,"'","\'"),"','TargetCode':''}")</f>
        <v>{'SheetId':'0f0a93f5-60f7-4c27-9121-9ea290dd8334','UId':'e129a507-197a-4b85-b704-ddd219c283d4','Col':3,'Row':16,'Format':'numberic','Value':'','TargetCode':''}</v>
      </c>
    </row>
    <row r="46" spans="1:1" x14ac:dyDescent="0.2">
      <c r="A46" t="str">
        <f>CONCATENATE("{'SheetId':'0f0a93f5-60f7-4c27-9121-9ea290dd8334'",",","'UId':'09af643b-65b9-4315-b2d7-ce6567a972a4'",",'Col':",COLUMN(QuyDinhGia_Khac!D16),",'Row':",ROW(QuyDinhGia_Khac!D16),",","'Format':'numberic'",",'Value':'",SUBSTITUTE(QuyDinhGia_Khac!D16,"'","\'"),"','TargetCode':''}")</f>
        <v>{'SheetId':'0f0a93f5-60f7-4c27-9121-9ea290dd8334','UId':'09af643b-65b9-4315-b2d7-ce6567a972a4','Col':4,'Row':16,'Format':'numberic','Value':'','TargetCode':''}</v>
      </c>
    </row>
    <row r="47" spans="1:1" x14ac:dyDescent="0.2">
      <c r="A47" t="str">
        <f>CONCATENATE("{'SheetId':'0f0a93f5-60f7-4c27-9121-9ea290dd8334'",",","'UId':'b5f075a6-84c7-47a7-aca6-304f3e7f098b'",",'Col':",COLUMN(QuyDinhGia_Khac!C17),",'Row':",ROW(QuyDinhGia_Khac!C17),",","'Format':'numberic'",",'Value':'",SUBSTITUTE(QuyDinhGia_Khac!C17,"'","\'"),"','TargetCode':''}")</f>
        <v>{'SheetId':'0f0a93f5-60f7-4c27-9121-9ea290dd8334','UId':'b5f075a6-84c7-47a7-aca6-304f3e7f098b','Col':3,'Row':17,'Format':'numberic','Value':'','TargetCode':''}</v>
      </c>
    </row>
    <row r="48" spans="1:1" x14ac:dyDescent="0.2">
      <c r="A48" t="str">
        <f>CONCATENATE("{'SheetId':'0f0a93f5-60f7-4c27-9121-9ea290dd8334'",",","'UId':'4a3b5e69-6655-4a3c-91ad-151d0daffbbe'",",'Col':",COLUMN(QuyDinhGia_Khac!D17),",'Row':",ROW(QuyDinhGia_Khac!D17),",","'Format':'numberic'",",'Value':'",SUBSTITUTE(QuyDinhGia_Khac!D17,"'","\'"),"','TargetCode':''}")</f>
        <v>{'SheetId':'0f0a93f5-60f7-4c27-9121-9ea290dd8334','UId':'4a3b5e69-6655-4a3c-91ad-151d0daffbbe','Col':4,'Row':17,'Format':'numberic','Value':'','TargetCode':''}</v>
      </c>
    </row>
    <row r="49" spans="1:1" x14ac:dyDescent="0.2">
      <c r="A49" t="str">
        <f>CONCATENATE("{'SheetId':'0f0a93f5-60f7-4c27-9121-9ea290dd8334'",",","'UId':'bc8aae90-3d32-424c-89d6-00637a1a5749'",",'Col':",COLUMN(QuyDinhGia_Khac!C18),",'Row':",ROW(QuyDinhGia_Khac!C18),",","'Format':'numberic'",",'Value':'",SUBSTITUTE(QuyDinhGia_Khac!C18,"'","\'"),"','TargetCode':''}")</f>
        <v>{'SheetId':'0f0a93f5-60f7-4c27-9121-9ea290dd8334','UId':'bc8aae90-3d32-424c-89d6-00637a1a5749','Col':3,'Row':18,'Format':'numberic','Value':'','TargetCode':''}</v>
      </c>
    </row>
    <row r="50" spans="1:1" x14ac:dyDescent="0.2">
      <c r="A50" t="str">
        <f>CONCATENATE("{'SheetId':'0f0a93f5-60f7-4c27-9121-9ea290dd8334'",",","'UId':'0712758c-ed69-4c11-ad9c-a1786f232e94'",",'Col':",COLUMN(QuyDinhGia_Khac!D18),",'Row':",ROW(QuyDinhGia_Khac!D18),",","'Format':'numberic'",",'Value':'",SUBSTITUTE(QuyDinhGia_Khac!D18,"'","\'"),"','TargetCode':''}")</f>
        <v>{'SheetId':'0f0a93f5-60f7-4c27-9121-9ea290dd8334','UId':'0712758c-ed69-4c11-ad9c-a1786f232e94','Col':4,'Row':18,'Format':'numberic','Value':'','TargetCode':''}</v>
      </c>
    </row>
    <row r="51" spans="1:1" x14ac:dyDescent="0.2">
      <c r="A51" t="str">
        <f>CONCATENATE("{'SheetId':'0f0a93f5-60f7-4c27-9121-9ea290dd8334'",",","'UId':'13e7a78a-322f-4204-b497-65f8b6273223'",",'Col':",COLUMN(QuyDinhGia_Khac!C19),",'Row':",ROW(QuyDinhGia_Khac!C19),",","'Format':'numberic'",",'Value':'",SUBSTITUTE(QuyDinhGia_Khac!C19,"'","\'"),"','TargetCode':''}")</f>
        <v>{'SheetId':'0f0a93f5-60f7-4c27-9121-9ea290dd8334','UId':'13e7a78a-322f-4204-b497-65f8b6273223','Col':3,'Row':19,'Format':'numberic','Value':'','TargetCode':''}</v>
      </c>
    </row>
    <row r="52" spans="1:1" x14ac:dyDescent="0.2">
      <c r="A52" t="str">
        <f>CONCATENATE("{'SheetId':'0f0a93f5-60f7-4c27-9121-9ea290dd8334'",",","'UId':'129ce38e-2e14-45d7-86c4-7d94a1071adc'",",'Col':",COLUMN(QuyDinhGia_Khac!D19),",'Row':",ROW(QuyDinhGia_Khac!D19),",","'Format':'numberic'",",'Value':'",SUBSTITUTE(QuyDinhGia_Khac!D19,"'","\'"),"','TargetCode':''}")</f>
        <v>{'SheetId':'0f0a93f5-60f7-4c27-9121-9ea290dd8334','UId':'129ce38e-2e14-45d7-86c4-7d94a1071adc','Col':4,'Row':19,'Format':'numberic','Value':'','TargetCode':''}</v>
      </c>
    </row>
    <row r="53" spans="1:1" x14ac:dyDescent="0.2">
      <c r="A53" t="str">
        <f>CONCATENATE("{'SheetId':'0f0a93f5-60f7-4c27-9121-9ea290dd8334'",",","'UId':'9d2538f9-f4fe-4678-a845-a343332a4000'",",'Col':",COLUMN(QuyDinhGia_Khac!C20),",'Row':",ROW(QuyDinhGia_Khac!C20),",","'Format':'numberic'",",'Value':'",SUBSTITUTE(QuyDinhGia_Khac!C20,"'","\'"),"','TargetCode':''}")</f>
        <v>{'SheetId':'0f0a93f5-60f7-4c27-9121-9ea290dd8334','UId':'9d2538f9-f4fe-4678-a845-a343332a4000','Col':3,'Row':20,'Format':'numberic','Value':'','TargetCode':''}</v>
      </c>
    </row>
    <row r="54" spans="1:1" x14ac:dyDescent="0.2">
      <c r="A54" t="str">
        <f>CONCATENATE("{'SheetId':'0f0a93f5-60f7-4c27-9121-9ea290dd8334'",",","'UId':'2aedc9fa-169e-4d63-8a5f-edb7276fb5de'",",'Col':",COLUMN(QuyDinhGia_Khac!D20),",'Row':",ROW(QuyDinhGia_Khac!D20),",","'Format':'numberic'",",'Value':'",SUBSTITUTE(QuyDinhGia_Khac!D20,"'","\'"),"','TargetCode':''}")</f>
        <v>{'SheetId':'0f0a93f5-60f7-4c27-9121-9ea290dd8334','UId':'2aedc9fa-169e-4d63-8a5f-edb7276fb5de','Col':4,'Row':20,'Format':'numberic','Value':'','TargetCode':''}</v>
      </c>
    </row>
    <row r="55" spans="1:1" x14ac:dyDescent="0.2">
      <c r="A55" t="str">
        <f>CONCATENATE("{'SheetId':'0f0a93f5-60f7-4c27-9121-9ea290dd8334'",",","'UId':'66104325-15b6-436e-8977-c1215983f874'",",'Col':",COLUMN(QuyDinhGia_Khac!C21),",'Row':",ROW(QuyDinhGia_Khac!C21),",","'Format':'numberic'",",'Value':'",SUBSTITUTE(QuyDinhGia_Khac!C21,"'","\'"),"','TargetCode':''}")</f>
        <v>{'SheetId':'0f0a93f5-60f7-4c27-9121-9ea290dd8334','UId':'66104325-15b6-436e-8977-c1215983f874','Col':3,'Row':21,'Format':'numberic','Value':'','TargetCode':''}</v>
      </c>
    </row>
    <row r="56" spans="1:1" x14ac:dyDescent="0.2">
      <c r="A56" t="str">
        <f>CONCATENATE("{'SheetId':'0f0a93f5-60f7-4c27-9121-9ea290dd8334'",",","'UId':'7db1f99a-6d4f-4763-baf8-36e5fd015757'",",'Col':",COLUMN(QuyDinhGia_Khac!D21),",'Row':",ROW(QuyDinhGia_Khac!D21),",","'Format':'numberic'",",'Value':'",SUBSTITUTE(QuyDinhGia_Khac!D21,"'","\'"),"','TargetCode':''}")</f>
        <v>{'SheetId':'0f0a93f5-60f7-4c27-9121-9ea290dd8334','UId':'7db1f99a-6d4f-4763-baf8-36e5fd015757','Col':4,'Row':21,'Format':'numberic','Value':'','TargetCode':''}</v>
      </c>
    </row>
    <row r="57" spans="1:1" x14ac:dyDescent="0.2">
      <c r="A57" t="str">
        <f>CONCATENATE("{'SheetId':'0f0a93f5-60f7-4c27-9121-9ea290dd8334'",",","'UId':'17834fd5-1e27-40b9-8148-68fc4fbf1c12'",",'Col':",COLUMN(QuyDinhGia_Khac!C22),",'Row':",ROW(QuyDinhGia_Khac!C22),",","'Format':'numberic'",",'Value':'",SUBSTITUTE(QuyDinhGia_Khac!C22,"'","\'"),"','TargetCode':''}")</f>
        <v>{'SheetId':'0f0a93f5-60f7-4c27-9121-9ea290dd8334','UId':'17834fd5-1e27-40b9-8148-68fc4fbf1c12','Col':3,'Row':22,'Format':'numberic','Value':'','TargetCode':''}</v>
      </c>
    </row>
    <row r="58" spans="1:1" x14ac:dyDescent="0.2">
      <c r="A58" t="str">
        <f>CONCATENATE("{'SheetId':'0f0a93f5-60f7-4c27-9121-9ea290dd8334'",",","'UId':'e387b061-10a9-488c-9da4-acb1bc80e5aa'",",'Col':",COLUMN(QuyDinhGia_Khac!D22),",'Row':",ROW(QuyDinhGia_Khac!D22),",","'Format':'numberic'",",'Value':'",SUBSTITUTE(QuyDinhGia_Khac!D22,"'","\'"),"','TargetCode':''}")</f>
        <v>{'SheetId':'0f0a93f5-60f7-4c27-9121-9ea290dd8334','UId':'e387b061-10a9-488c-9da4-acb1bc80e5aa','Col':4,'Row':22,'Format':'numberic','Value':'','TargetCode':''}</v>
      </c>
    </row>
    <row r="59" spans="1:1" x14ac:dyDescent="0.2">
      <c r="A59" t="str">
        <f>CONCATENATE("{'SheetId':'0f0a93f5-60f7-4c27-9121-9ea290dd8334'",",","'UId':'af359fda-5e55-4055-ae96-90ab525b062f'",",'Col':",COLUMN(QuyDinhGia_Khac!C23),",'Row':",ROW(QuyDinhGia_Khac!C23),",","'Format':'numberic'",",'Value':'",SUBSTITUTE(QuyDinhGia_Khac!C23,"'","\'"),"','TargetCode':''}")</f>
        <v>{'SheetId':'0f0a93f5-60f7-4c27-9121-9ea290dd8334','UId':'af359fda-5e55-4055-ae96-90ab525b062f','Col':3,'Row':23,'Format':'numberic','Value':'','TargetCode':''}</v>
      </c>
    </row>
    <row r="60" spans="1:1" x14ac:dyDescent="0.2">
      <c r="A60" t="str">
        <f>CONCATENATE("{'SheetId':'0f0a93f5-60f7-4c27-9121-9ea290dd8334'",",","'UId':'554b72dc-3dc5-4d6e-8c99-5c86de7a6625'",",'Col':",COLUMN(QuyDinhGia_Khac!D23),",'Row':",ROW(QuyDinhGia_Khac!D23),",","'Format':'numberic'",",'Value':'",SUBSTITUTE(QuyDinhGia_Khac!D23,"'","\'"),"','TargetCode':''}")</f>
        <v>{'SheetId':'0f0a93f5-60f7-4c27-9121-9ea290dd8334','UId':'554b72dc-3dc5-4d6e-8c99-5c86de7a6625','Col':4,'Row':23,'Format':'numberic','Value':'','TargetCode':''}</v>
      </c>
    </row>
    <row r="61" spans="1:1" x14ac:dyDescent="0.2">
      <c r="A61" t="str">
        <f>CONCATENATE("{'SheetId':'0f0a93f5-60f7-4c27-9121-9ea290dd8334'",",","'UId':'4f0e5ef1-28be-4b6f-a744-11392cb92b48'",",'Col':",COLUMN(QuyDinhGia_Khac!C24),",'Row':",ROW(QuyDinhGia_Khac!C24),",","'Format':'numberic'",",'Value':'",SUBSTITUTE(QuyDinhGia_Khac!C24,"'","\'"),"','TargetCode':''}")</f>
        <v>{'SheetId':'0f0a93f5-60f7-4c27-9121-9ea290dd8334','UId':'4f0e5ef1-28be-4b6f-a744-11392cb92b48','Col':3,'Row':24,'Format':'numberic','Value':'','TargetCode':''}</v>
      </c>
    </row>
    <row r="62" spans="1:1" x14ac:dyDescent="0.2">
      <c r="A62" t="str">
        <f>CONCATENATE("{'SheetId':'0f0a93f5-60f7-4c27-9121-9ea290dd8334'",",","'UId':'93d5eaa7-14a7-4a1b-a40a-944a86a7f683'",",'Col':",COLUMN(QuyDinhGia_Khac!D24),",'Row':",ROW(QuyDinhGia_Khac!D24),",","'Format':'numberic'",",'Value':'",SUBSTITUTE(QuyDinhGia_Khac!D24,"'","\'"),"','TargetCode':''}")</f>
        <v>{'SheetId':'0f0a93f5-60f7-4c27-9121-9ea290dd8334','UId':'93d5eaa7-14a7-4a1b-a40a-944a86a7f683','Col':4,'Row':24,'Format':'numberic','Value':'','TargetCode':''}</v>
      </c>
    </row>
    <row r="63" spans="1:1" x14ac:dyDescent="0.2">
      <c r="A63" t="str">
        <f>CONCATENATE("{'SheetId':'0f0a93f5-60f7-4c27-9121-9ea290dd8334'",",","'UId':'11005e1c-8422-4e20-b2d2-ea9018e1f8be'",",'Col':",COLUMN(QuyDinhGia_Khac!C25),",'Row':",ROW(QuyDinhGia_Khac!C25),",","'Format':'numberic'",",'Value':'",SUBSTITUTE(QuyDinhGia_Khac!C25,"'","\'"),"','TargetCode':''}")</f>
        <v>{'SheetId':'0f0a93f5-60f7-4c27-9121-9ea290dd8334','UId':'11005e1c-8422-4e20-b2d2-ea9018e1f8be','Col':3,'Row':25,'Format':'numberic','Value':'','TargetCode':''}</v>
      </c>
    </row>
    <row r="64" spans="1:1" x14ac:dyDescent="0.2">
      <c r="A64" t="str">
        <f>CONCATENATE("{'SheetId':'0f0a93f5-60f7-4c27-9121-9ea290dd8334'",",","'UId':'d6b4efb2-e088-47b8-b800-fb7268dd1d6d'",",'Col':",COLUMN(QuyDinhGia_Khac!D25),",'Row':",ROW(QuyDinhGia_Khac!D25),",","'Format':'numberic'",",'Value':'",SUBSTITUTE(QuyDinhGia_Khac!D25,"'","\'"),"','TargetCode':''}")</f>
        <v>{'SheetId':'0f0a93f5-60f7-4c27-9121-9ea290dd8334','UId':'d6b4efb2-e088-47b8-b800-fb7268dd1d6d','Col':4,'Row':25,'Format':'numberic','Value':'','TargetCode':''}</v>
      </c>
    </row>
    <row r="65" spans="1:1" x14ac:dyDescent="0.2">
      <c r="A65" t="str">
        <f>CONCATENATE("{'SheetId':'0f0a93f5-60f7-4c27-9121-9ea290dd8334'",",","'UId':'a477ba54-d6c2-4367-a2c4-feb370e3a510'",",'Col':",COLUMN(QuyDinhGia_Khac!C26),",'Row':",ROW(QuyDinhGia_Khac!C26),",","'Format':'numberic'",",'Value':'",SUBSTITUTE(QuyDinhGia_Khac!C26,"'","\'"),"','TargetCode':''}")</f>
        <v>{'SheetId':'0f0a93f5-60f7-4c27-9121-9ea290dd8334','UId':'a477ba54-d6c2-4367-a2c4-feb370e3a510','Col':3,'Row':26,'Format':'numberic','Value':'','TargetCode':''}</v>
      </c>
    </row>
    <row r="66" spans="1:1" x14ac:dyDescent="0.2">
      <c r="A66" t="str">
        <f>CONCATENATE("{'SheetId':'0f0a93f5-60f7-4c27-9121-9ea290dd8334'",",","'UId':'726034ff-8ffc-42ff-a7c7-ccfb9613ffda'",",'Col':",COLUMN(QuyDinhGia_Khac!D26),",'Row':",ROW(QuyDinhGia_Khac!D26),",","'Format':'numberic'",",'Value':'",SUBSTITUTE(QuyDinhGia_Khac!D26,"'","\'"),"','TargetCode':''}")</f>
        <v>{'SheetId':'0f0a93f5-60f7-4c27-9121-9ea290dd8334','UId':'726034ff-8ffc-42ff-a7c7-ccfb9613ffda','Col':4,'Row':26,'Format':'numberic','Value':'','TargetCode':''}</v>
      </c>
    </row>
    <row r="67" spans="1:1" x14ac:dyDescent="0.2">
      <c r="A67" t="str">
        <f>CONCATENATE("{'SheetId':'0f0a93f5-60f7-4c27-9121-9ea290dd8334'",",","'UId':'8447eb07-ad81-4c2c-a026-a415895e9da5'",",'Col':",COLUMN(QuyDinhGia_Khac!C27),",'Row':",ROW(QuyDinhGia_Khac!C27),",","'Format':'numberic'",",'Value':'",SUBSTITUTE(QuyDinhGia_Khac!C27,"'","\'"),"','TargetCode':''}")</f>
        <v>{'SheetId':'0f0a93f5-60f7-4c27-9121-9ea290dd8334','UId':'8447eb07-ad81-4c2c-a026-a415895e9da5','Col':3,'Row':27,'Format':'numberic','Value':'','TargetCode':''}</v>
      </c>
    </row>
    <row r="68" spans="1:1" x14ac:dyDescent="0.2">
      <c r="A68" t="str">
        <f>CONCATENATE("{'SheetId':'0f0a93f5-60f7-4c27-9121-9ea290dd8334'",",","'UId':'11ee0b00-02fa-4648-95ed-58dc58418455'",",'Col':",COLUMN(QuyDinhGia_Khac!D27),",'Row':",ROW(QuyDinhGia_Khac!D27),",","'Format':'numberic'",",'Value':'",SUBSTITUTE(QuyDinhGia_Khac!D27,"'","\'"),"','TargetCode':''}")</f>
        <v>{'SheetId':'0f0a93f5-60f7-4c27-9121-9ea290dd8334','UId':'11ee0b00-02fa-4648-95ed-58dc58418455','Col':4,'Row':27,'Format':'numberic','Value':'','TargetCode':''}</v>
      </c>
    </row>
    <row r="69" spans="1:1" x14ac:dyDescent="0.2">
      <c r="A69" t="str">
        <f>CONCATENATE("{'SheetId':'0f0a93f5-60f7-4c27-9121-9ea290dd8334'",",","'UId':'51f3971c-b03d-4fa0-b4fd-3c265c624e39'",",'Col':",COLUMN(QuyDinhGia_Khac!C28),",'Row':",ROW(QuyDinhGia_Khac!C28),",","'Format':'numberic'",",'Value':'",SUBSTITUTE(QuyDinhGia_Khac!C28,"'","\'"),"','TargetCode':''}")</f>
        <v>{'SheetId':'0f0a93f5-60f7-4c27-9121-9ea290dd8334','UId':'51f3971c-b03d-4fa0-b4fd-3c265c624e39','Col':3,'Row':28,'Format':'numberic','Value':'','TargetCode':''}</v>
      </c>
    </row>
    <row r="70" spans="1:1" x14ac:dyDescent="0.2">
      <c r="A70" t="str">
        <f>CONCATENATE("{'SheetId':'0f0a93f5-60f7-4c27-9121-9ea290dd8334'",",","'UId':'393b76b4-a00a-4ae2-a376-4c06650c94a2'",",'Col':",COLUMN(QuyDinhGia_Khac!D28),",'Row':",ROW(QuyDinhGia_Khac!D28),",","'Format':'numberic'",",'Value':'",SUBSTITUTE(QuyDinhGia_Khac!D28,"'","\'"),"','TargetCode':''}")</f>
        <v>{'SheetId':'0f0a93f5-60f7-4c27-9121-9ea290dd8334','UId':'393b76b4-a00a-4ae2-a376-4c06650c94a2','Col':4,'Row':28,'Format':'numberic','Value':'','TargetCode':''}</v>
      </c>
    </row>
    <row r="71" spans="1:1" x14ac:dyDescent="0.2">
      <c r="A71" t="str">
        <f>CONCATENATE("{'SheetId':'0f0a93f5-60f7-4c27-9121-9ea290dd8334'",",","'UId':'e066e1da-4705-49af-8aec-24b849918c1c'",",'Col':",COLUMN(QuyDinhGia_Khac!C29),",'Row':",ROW(QuyDinhGia_Khac!C29),",","'Format':'numberic'",",'Value':'",SUBSTITUTE(QuyDinhGia_Khac!C29,"'","\'"),"','TargetCode':''}")</f>
        <v>{'SheetId':'0f0a93f5-60f7-4c27-9121-9ea290dd8334','UId':'e066e1da-4705-49af-8aec-24b849918c1c','Col':3,'Row':29,'Format':'numberic','Value':'','TargetCode':''}</v>
      </c>
    </row>
    <row r="72" spans="1:1" x14ac:dyDescent="0.2">
      <c r="A72" t="str">
        <f>CONCATENATE("{'SheetId':'0f0a93f5-60f7-4c27-9121-9ea290dd8334'",",","'UId':'51098bad-d071-4ce5-a998-b48dc8021a57'",",'Col':",COLUMN(QuyDinhGia_Khac!D29),",'Row':",ROW(QuyDinhGia_Khac!D29),",","'Format':'numberic'",",'Value':'",SUBSTITUTE(QuyDinhGia_Khac!D29,"'","\'"),"','TargetCode':''}")</f>
        <v>{'SheetId':'0f0a93f5-60f7-4c27-9121-9ea290dd8334','UId':'51098bad-d071-4ce5-a998-b48dc8021a57','Col':4,'Row':29,'Format':'numberic','Value':'','TargetCode':''}</v>
      </c>
    </row>
    <row r="73" spans="1:1" x14ac:dyDescent="0.2">
      <c r="A73" t="str">
        <f>CONCATENATE("{'SheetId':'0f0a93f5-60f7-4c27-9121-9ea290dd8334'",",","'UId':'1e95f367-4d9b-42cf-8818-fcda510478a4'",",'Col':",COLUMN(QuyDinhGia_Khac!C30),",'Row':",ROW(QuyDinhGia_Khac!C30),",","'Format':'numberic'",",'Value':'",SUBSTITUTE(QuyDinhGia_Khac!C30,"'","\'"),"','TargetCode':''}")</f>
        <v>{'SheetId':'0f0a93f5-60f7-4c27-9121-9ea290dd8334','UId':'1e95f367-4d9b-42cf-8818-fcda510478a4','Col':3,'Row':30,'Format':'numberic','Value':'','TargetCode':''}</v>
      </c>
    </row>
    <row r="74" spans="1:1" x14ac:dyDescent="0.2">
      <c r="A74" t="str">
        <f>CONCATENATE("{'SheetId':'0f0a93f5-60f7-4c27-9121-9ea290dd8334'",",","'UId':'36562f4c-adec-4a6a-ad6c-b8a827ee1617'",",'Col':",COLUMN(QuyDinhGia_Khac!D30),",'Row':",ROW(QuyDinhGia_Khac!D30),",","'Format':'numberic'",",'Value':'",SUBSTITUTE(QuyDinhGia_Khac!D30,"'","\'"),"','TargetCode':''}")</f>
        <v>{'SheetId':'0f0a93f5-60f7-4c27-9121-9ea290dd8334','UId':'36562f4c-adec-4a6a-ad6c-b8a827ee1617','Col':4,'Row':30,'Format':'numberic','Value':'','TargetCode':''}</v>
      </c>
    </row>
    <row r="75" spans="1:1" x14ac:dyDescent="0.2">
      <c r="A75" t="str">
        <f>CONCATENATE("{'SheetId':'0f0a93f5-60f7-4c27-9121-9ea290dd8334'",",","'UId':'76a71473-60cd-48d0-bf8b-f0e3bb3ee10f'",",'Col':",COLUMN(QuyDinhGia_Khac!C31),",'Row':",ROW(QuyDinhGia_Khac!C31),",","'Format':'numberic'",",'Value':'",SUBSTITUTE(QuyDinhGia_Khac!C31,"'","\'"),"','TargetCode':''}")</f>
        <v>{'SheetId':'0f0a93f5-60f7-4c27-9121-9ea290dd8334','UId':'76a71473-60cd-48d0-bf8b-f0e3bb3ee10f','Col':3,'Row':31,'Format':'numberic','Value':'','TargetCode':''}</v>
      </c>
    </row>
    <row r="76" spans="1:1" x14ac:dyDescent="0.2">
      <c r="A76" t="str">
        <f>CONCATENATE("{'SheetId':'0f0a93f5-60f7-4c27-9121-9ea290dd8334'",",","'UId':'b3d051b5-a29c-490d-995a-5c145931869e'",",'Col':",COLUMN(QuyDinhGia_Khac!D31),",'Row':",ROW(QuyDinhGia_Khac!D31),",","'Format':'numberic'",",'Value':'",SUBSTITUTE(QuyDinhGia_Khac!D31,"'","\'"),"','TargetCode':''}")</f>
        <v>{'SheetId':'0f0a93f5-60f7-4c27-9121-9ea290dd8334','UId':'b3d051b5-a29c-490d-995a-5c145931869e','Col':4,'Row':31,'Format':'numberic','Value':'','TargetCode':''}</v>
      </c>
    </row>
    <row r="77" spans="1:1" x14ac:dyDescent="0.2">
      <c r="A77" t="str">
        <f>CONCATENATE("{'SheetId':'0f0a93f5-60f7-4c27-9121-9ea290dd8334'",",","'UId':'be882ec8-1719-46ac-a588-8a87118c91b3'",",'Col':",COLUMN(QuyDinhGia_Khac!C32),",'Row':",ROW(QuyDinhGia_Khac!C32),",","'Format':'numberic'",",'Value':'",SUBSTITUTE(QuyDinhGia_Khac!C32,"'","\'"),"','TargetCode':''}")</f>
        <v>{'SheetId':'0f0a93f5-60f7-4c27-9121-9ea290dd8334','UId':'be882ec8-1719-46ac-a588-8a87118c91b3','Col':3,'Row':32,'Format':'numberic','Value':'','TargetCode':''}</v>
      </c>
    </row>
    <row r="78" spans="1:1" x14ac:dyDescent="0.2">
      <c r="A78" t="str">
        <f>CONCATENATE("{'SheetId':'0f0a93f5-60f7-4c27-9121-9ea290dd8334'",",","'UId':'5ae909ad-fe6a-4674-ba4d-ddc1cc4d2cf6'",",'Col':",COLUMN(QuyDinhGia_Khac!D32),",'Row':",ROW(QuyDinhGia_Khac!D32),",","'Format':'numberic'",",'Value':'",SUBSTITUTE(QuyDinhGia_Khac!D32,"'","\'"),"','TargetCode':''}")</f>
        <v>{'SheetId':'0f0a93f5-60f7-4c27-9121-9ea290dd8334','UId':'5ae909ad-fe6a-4674-ba4d-ddc1cc4d2cf6','Col':4,'Row':32,'Format':'numberic','Value':'','TargetCode':''}</v>
      </c>
    </row>
    <row r="79" spans="1:1" x14ac:dyDescent="0.2">
      <c r="A79" t="str">
        <f>CONCATENATE("{'SheetId':'30292cc1-7d7b-427a-a30e-389036103caa'",",","'UId':'8a7d2afb-d572-44d5-b072-986a1bfad421'",",'Col':",COLUMN(PhanHoiNHGS_06281!A3),",'Row':",ROW(PhanHoiNHGS_06281!A3),",","'ColDynamic':",COLUMN(PhanHoiNHGS_06281!A2),",","'RowDynamic':",ROW(PhanHoiNHGS_06281!A2),",","'Format':'numberic'",",'Value':'",SUBSTITUTE(PhanHoiNHGS_06281!A3,"'","\'"),"','TargetCode':''}")</f>
        <v>{'SheetId':'30292cc1-7d7b-427a-a30e-389036103caa','UId':'8a7d2afb-d572-44d5-b072-986a1bfad421','Col':1,'Row':3,'ColDynamic':1,'RowDynamic':2,'Format':'numberic','Value':'','TargetCode':''}</v>
      </c>
    </row>
    <row r="80" spans="1:1" x14ac:dyDescent="0.2">
      <c r="A80" t="str">
        <f>CONCATENATE("{'SheetId':'30292cc1-7d7b-427a-a30e-389036103caa'",",","'UId':'73805ad7-98fb-4800-bbc4-f9630806d742'",",'Col':",COLUMN(PhanHoiNHGS_06281!B3),",'Row':",ROW(PhanHoiNHGS_06281!B3),",","'ColDynamic':",COLUMN(PhanHoiNHGS_06281!B2),",","'RowDynamic':",ROW(PhanHoiNHGS_06281!B2),",","'Format':'string'",",'Value':'",SUBSTITUTE(PhanHoiNHGS_06281!B3,"'","\'"),"','TargetCode':''}")</f>
        <v>{'SheetId':'30292cc1-7d7b-427a-a30e-389036103caa','UId':'73805ad7-98fb-4800-bbc4-f9630806d742','Col':2,'Row':3,'ColDynamic':2,'RowDynamic':2,'Format':'string','Value':'','TargetCode':''}</v>
      </c>
    </row>
    <row r="81" spans="1:1" x14ac:dyDescent="0.2">
      <c r="A81" t="str">
        <f>CONCATENATE("{'SheetId':'30292cc1-7d7b-427a-a30e-389036103caa'",",","'UId':'33f60b57-2c81-4ecd-9eda-9be999289aee'",",'Col':",COLUMN(PhanHoiNHGS_06281!C3),",'Row':",ROW(PhanHoiNHGS_06281!C3),",","'ColDynamic':",COLUMN(PhanHoiNHGS_06281!C2),",","'RowDynamic':",ROW(PhanHoiNHGS_06281!C2),",","'Format':'string'",",'Value':'",SUBSTITUTE(PhanHoiNHGS_06281!C3,"'","\'"),"','TargetCode':''}")</f>
        <v>{'SheetId':'30292cc1-7d7b-427a-a30e-389036103caa','UId':'33f60b57-2c81-4ecd-9eda-9be999289aee','Col':3,'Row':3,'ColDynamic':3,'RowDynamic':2,'Format':'string','Value':'','TargetCode':''}</v>
      </c>
    </row>
  </sheetData>
  <sheetProtection password="CF7A" sheet="1" objects="1" scenarios="1"/>
  <pageMargins left="0.75" right="0.75" top="1" bottom="1" header="0.5" footer="0.5"/>
  <pageSetup orientation="portrait" horizontalDpi="300" verticalDpi="300"/>
  <headerFooter alignWithMargins="0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rS5yKIx9vqFp8LfOPk8Drvh59wZlrg8iTHfhsqB9OjE=</DigestValue>
    </Reference>
    <Reference Type="http://www.w3.org/2000/09/xmldsig#Object" URI="#idOfficeObject">
      <DigestMethod Algorithm="http://www.w3.org/2001/04/xmlenc#sha256"/>
      <DigestValue>bPD9fxM0FtHijGZ3MwNXNmzX+qap9fugeWJhaQw7wyk=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ySS8Ed/1ellSYot/pqrAxEXPBDma09a2n66HDNfVNAs=</DigestValue>
    </Reference>
  </SignedInfo>
  <SignatureValue>gBxzY6Qi1J5bFXvVTU1mzjwBvoXmEY1MOmDXt4L8mP+rc6HznvZdiFjwfdYthk4+uQr3RNjE1VfJ
xhfQ3nkv8I0TB/osmPV4dNJSX6nLQ8y6+iZivtqiOhWWqiqF0MVWW+Jl+ebLsUZD9XU7CTm/jFpm
wmGO4d7UVZJ3WBNzBaakuzD8pk+Y1TvPzxwsBbdcn1CFqhIq86DMHIGh3iWoteGT1185pzs9f8FF
2vdOsgyJ5qVCPV6LPUIPRvaA76VMMRQ/3GWN/TWJDKA4EsjdKC0jZX3f/6rZc4bHvlIqIvz4ELHx
Xo82evmIeO5hm287qxqe1oTpMae1rUy5ltlFWA==</SignatureValue>
  <KeyInfo>
    <X509Data>
      <X509Certificate>MIIFkDCCBHigAwIBAgIQVAEBAVgCX9gpWjqeRKe/4zANBgkqhkiG9w0BAQsFADBcMQswCQYDVQQGEwJWTjEzMDEGA1UECgwqVklFVE5BTSBQT1NUUyBBTkQgVEVMRUNPTU1VTklDQVRJT05TIEdST1VQMRgwFgYDVQQDDA9WTlBULUNBIFNIQS0yNTYwHhcNMjQwNjI1MTE0ODAwWhcNMjUwNzI4MTEwOTQ3WjCB1DELMAkGA1UEBhMCVk4xEjAQBgNVBAgMCUjDgCBO4buYSTEcMBoGA1UEBwwTUXXhuq1uIEhvw6BuIEtp4bq/bTFvMG0GA1UEAwxmTkfDgk4gSMOATkcgVEjGr8agTkcgTeG6oEkgQ+G7lCBQSOG6pk4gxJDhuqZVIFTGryBWw4AgUEjDgVQgVFJJ4buCTiBWSeG7hlQgTkFNIC0gQ0hJIE5Iw4FOSCBIw4AgVEjDgE5IMSIwIAYKCZImiZPyLGQBAQwSTVNUOjAxMDAxNTA2MTktMDczMIIBIjANBgkqhkiG9w0BAQEFAAOCAQ8AMIIBCgKCAQEAzPBjTuh7+BTxkrDN/2zwkQHXQAFeOVNjE8VqMNDlNL7/mx2rfZyhI88eBPHVYF0nMwMzm/sVNmsAfgxdtyV86zhodk1M4NtlaSRaKPpg1YRA1OQMYrdBmB19SJjlYUMGiwRTVDtnQgHDBjke6kMn6R+yjH3Qhhrsc4Lcm/rkojZc+aZYhIeOdf3TBXAvNpoRzL9KCQZdTTlDiPEbzqNSxaPlyYr20/q8IfdHTetyWoMRZ29FCZARWQKniRoLUsxeY8Gb8xS96uyxEGgmq3UhUnDK1DcdZDnXHhA0VUEPERXVtWcVjAL5qD7+X5H5JQN0H7nt8AmU0p+4w9V/TDG9RwIDAQABo4IB0zCCAc8wfgYIKwYBBQUHAQEEcjBwMDkGCCsGAQUFBzAChi1odHRwOi8vcHViLnZucHQtY2Eudm4vY2VydHMvdm5wdGNhLXNoYTI1Ni5jZXIwMwYIKwYBBQUHMAGGJ2h0dHA6Ly9vY3NwLXNoYTI1Ni52bnB0LWNhLnZuL3Jlc3BvbmRlcjAdBgNVHQ4EFgQU5W1PYLzQs2cnd1uVozHwKEarZGIwDAYDVR0TAQH/BAIwADAfBgNVHSMEGDAWgBS2TWtr1qadNO0yOexCVKy+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+KOUqmPseEp3Irlyif01QEnwWiTZXfYpiQscicQPdmmiiGUJWCewiYlGDS+raL9Rg4QxRDc6sr+TsTKBzb+c5XzdlR356reycJpNQPZ/lj9XF8ocfSVGXbWOjRvlf9j65kVAPFXnQAtD5rQgTkAlCbE/qWrg9+VU3rcTdx0OfrjSh1QzEYxs1O92SYJf1tkWTa2ABUJbksG5xz+HUTtU5L2I3U7f2gNB1ODHyZX8DLMDXTjb+O1GdO2Ec3UxNyEuhhajvTPtGPAfXWGjwGOykrvslELVr7EC3NrNOKruleWb1TyxtglH/CS43wyXWKlXaQaMsBHpU9QB+jGi0r+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j1nDIuprwfBZlIJMd6hpBSj94s6pndJaDcgYOcbIHfQ=</DigestValue>
      </Reference>
      <Reference URI="/xl/worksheets/sheet2.xml?ContentType=application/vnd.openxmlformats-officedocument.spreadsheetml.worksheet+xml">
        <DigestMethod Algorithm="http://www.w3.org/2001/04/xmlenc#sha256"/>
        <DigestValue>2hkVk1pluz+NySa8pME03trn/XdRWJae6EK77UkAExU=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2025-06-26T07:58:23Z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2025-06-26T07:58:23Z</xd:SigningTime>
          <xd:SigningCertificate>
            <xd:Cert>
              <xd:CertDigest>
                <DigestMethod Algorithm="http://www.w3.org/2001/04/xmlenc#sha256"/>
                <DigestValue>Mg9XWoAJ8c9oByC4L1LPPq8thn2NHSmVDGSxewqCFKM=</DigestValue>
              </xd:CertDigest>
              <xd:IssuerSerial>
                <X509IssuerName>CN=VNPT-CA SHA-256, O=VIETNAM POSTS AND TELECOMMUNICATIONS GROUP, C=VN</X509IssuerName>
                <X509SerialNumber>111660364331666785645693031499252088803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bwYuME6Y5EsOWh+ketHInTYQmBJhGWm0+cou80Uv3CA=</DigestValue>
    </Reference>
    <Reference Type="http://www.w3.org/2000/09/xmldsig#Object" URI="#idOfficeObject">
      <DigestMethod Algorithm="http://www.w3.org/2001/04/xmlenc#sha256"/>
      <DigestValue>Jwy15y4PYa2YCAX5gzvBhnf5osFN4W7XCksrR3R+TLE=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LcSIIQrk50w0MtFRvVUG18QtQCv2x5ObzDm052+iwgw=</DigestValue>
    </Reference>
  </SignedInfo>
  <SignatureValue>OUAevsEwYggHXD/B/fXErYomyFnQTyOWWoKta5gM+37CKWl7GpPez3M+TstugOs0QgINi4M+vXwn
yfyTCYHhT4ec4HjPDK6PcalQLJ0NRt6AQOntVA5d7Kn44hocSL7qWiimz9I2LWVU5WM68n5MLV/Q
BS7+Vhv9w7R/XUUeVfwpyufYRcFxso+8aOft9Cp6v7zUtSs2qYBMoxQXuEMvNFIY2aUBUJngpAeu
NAKjrqNNDkAckN1mv/I6v2YEoaM4eMVmYa17ZC/Hv6YfwrlRzSxvPgYnN25lZY47u1mtX4kEEK/2
IkpfArWmmUhYbN17+icsIPYjJqxCf9VV+6fRuA==</SignatureValue>
  <KeyInfo>
    <X509Data>
      <X509Certificate>MIIGEjCCA/qgAwIBAgIQVAEBATVwXK87UBz7FJIHrDANBgkqhkiG9w0BAQsFADBZMRUwEwYDVQQDDAxWTlBULUNBIFNIQTIxMzAxBgNVBAoMKlZJRVROQU0gUE9TVFMgQU5EIFRFTEVDT01NVU5JQ0FUSU9OUyBHUk9VUDELMAkGA1UEBhMCVk4wHhcNMjUwNTEyMDMxMjA5WhcNMjcwNzE4MTEwOTQ3WjCBvTELMAkGA1UEBhMCVk4xEjAQBgNVBAgMCUjDgCBO4buYSTEeMBwGA1UEBwwVUXXhuq1uIEhhaSBCw6AgVHLGsG5nMVowWAYDVQQDDFFDw5RORyBUWSBUTkhIIE3hu5hUIFRIw4BOSCBWScOKTiBRVeG6ok4gTMOdIFFV4bu4IMSQ4bqmVSBUxq8gQ0jhu6hORyBLSE/DgU4gSS5QLkExHjAcBgoJkiaJk/IsZAEBDA5NU1Q6MDEwMjcwMzE3ODCCASIwDQYJKoZIhvcNAQEBBQADggEPADCCAQoCggEBALB8eYG6lyWoBD0FsalajIoCHqN58SQd6KHIzqhXnGJSP4gd+B3owlcftmP6LVl3Jd/+VzvbyBOgyWPT35C8rNjwVPgRB8rirvGFUiAh9Rsv2WaOT22g2rpu7i81QDHGF3dexdPAX8SELtef9OuIdMDw2TjlmNZgILaESYHG+on2IkJZOgxj0LAaIEglx9jufpmH2m/LJ+hqBM+iglL3ZLEao3pe6IZ9lWHkdOdhqndSNud4eEtoaHTtJKJkAwtXRrEvph7G2uMD4gl8UCFxkVAT1rhYSlgLS8z7znjDPGm4pb2/KopKDTBOn8DAWHQyH4Za7yKtBWai/pipgx4PsQ0CAwEAAaOCAW8wggFrMAwGA1UdEwEB/wQCMAAwHwYDVR0jBBgwFoAUa5XExCkjyicTywTw/XTqzb0I/8EwgYcGCCsGAQUFBwEBBHsweTA+BggrBgEFBQcwAoYyaHR0cDovL3B1Yi52bnB0LWNhLnZuL2NlcnRzL3ZucHRjYS1zaGEyNTYtMjAyNC5jZXIwNwYIKwYBBQUHMAGGK2h0dHA6Ly9vY3NwLXNoYTI1Ni52bnB0LWNhLnZuL3Jlc3BvbmRlcjIwMjQwJAYDVR0RBB0wG4EZbGFuLm5ndXllbnRodXlAaXBhLmNvbS52bjAVBgNVHSUEDjAMBgorBgEEAYI3CgMMMEQGA1UdHwQ9MDswOaA3oDWGM2h0dHA6Ly9jcmwtc2hhMjU2LnZucHQtY2Eudm4vdm5wdGNhLXNoYTI1Ni0yMDI0LmNybDAdBgNVHQ4EFgQU3EKBLYvYwMZ5j1S+XJCvUMlPezIwDgYDVR0PAQH/BAQDAgTwMA0GCSqGSIb3DQEBCwUAA4ICAQCM+XDxWUj1KchO8Yf8dJmSz9PiOqPpmEsOZBsFIUfGy24TQkYPHed6Vqf9vCRS0ARmIwns5gizpHtPgIZRaH4zAwnb/3JSn4XkKHUSV0wLX/cmkkwsNpCLVh4Bb0zps3x5vApWWyT3cipy0IPWpBJciM+q18/XQ6LXBLgEldy981rwbm/cnAMu2sWOZF6nfkjmCX6wG47MMCznt4tFpTHhhWYYTy0Jzn6v4mELuhSPX0svkXdvJMga04N9KnbzSYu++4C+oe9xptUKZrfaUZO2nH2PlepHC5do8UiS7CaXJJtg8WszS9eNH4YMxJsXDlsiostxXyBuH5+CE/JBK1Duh0shq9/3a/X90UuCaP80slkR58a37/992qyY/t0+28O3v6ln6T5H8g2jUIkEEqpTR7ucri2JvUbR/fV27klhbHV7fuv2ny6frWUunnPkzDejSUra2r+CZCiG9txVULuyZ5VCD3eT5wpQL1G9Xy4bfwAXUM2/uyoefVku7FNYRagCmg8ye1CIp3lO8g1gWwubSW5ooVx73Ap7IbzUoIBURukUE776LScoWrMAKY47zvIskZLGxlXuC3aeTGFwHIQXxA9IgXWw6+GUfCKPEFBVXKYI63ZAdqCpn2GCoyvNbL5geq+YNnGDRHUnUa1E7dqOXp0XDun9yVjjDA665+XrdA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1/04/xmlenc#sha256"/>
        <DigestValue>SvtLgLHWwOe2+41fuNrh9MPG5Bh3+j+tOUplp0lR7Bs=</DigestValue>
      </Reference>
      <Reference URI="/xl/calcChain.xml?ContentType=application/vnd.openxmlformats-officedocument.spreadsheetml.calcChain+xml">
        <DigestMethod Algorithm="http://www.w3.org/2001/04/xmlenc#sha256"/>
        <DigestValue>qSu/RNvplZkTzAeochcVXPiZj5MVYNFiY6ceLL/ZBGw=</DigestValue>
      </Reference>
      <Reference URI="/xl/comments1.xml?ContentType=application/vnd.openxmlformats-officedocument.spreadsheetml.comments+xml">
        <DigestMethod Algorithm="http://www.w3.org/2001/04/xmlenc#sha256"/>
        <DigestValue>D0DWG/Pxll5X3nGcfYCKUqzPHW4NdI1C1L45e5oDCz0=</DigestValue>
      </Reference>
      <Reference URI="/xl/comments2.xml?ContentType=application/vnd.openxmlformats-officedocument.spreadsheetml.comments+xml">
        <DigestMethod Algorithm="http://www.w3.org/2001/04/xmlenc#sha256"/>
        <DigestValue>fJkwjG9fXPB7UMdpPXjZQIJY99N0SQGHQ2KHoW9dFeY=</DigestValue>
      </Reference>
      <Reference URI="/xl/comments3.xml?ContentType=application/vnd.openxmlformats-officedocument.spreadsheetml.comments+xml">
        <DigestMethod Algorithm="http://www.w3.org/2001/04/xmlenc#sha256"/>
        <DigestValue>+61UPv2B6dnJS0DV7TTdHXEmz+MRwo2lOA07rMan15M=</DigestValue>
      </Reference>
      <Reference URI="/xl/drawings/vmlDrawing1.vml?ContentType=application/vnd.openxmlformats-officedocument.vmlDrawing">
        <DigestMethod Algorithm="http://www.w3.org/2001/04/xmlenc#sha256"/>
        <DigestValue>jWZko+jy0ISd7UUe1Wu9rrc370JvaYfn6f+TjG9TFAk=</DigestValue>
      </Reference>
      <Reference URI="/xl/drawings/vmlDrawing2.vml?ContentType=application/vnd.openxmlformats-officedocument.vmlDrawing">
        <DigestMethod Algorithm="http://www.w3.org/2001/04/xmlenc#sha256"/>
        <DigestValue>H5rlAmmVVuke7myza6v4KJfXiH8CB+yE6c6eVYEWL/k=</DigestValue>
      </Reference>
      <Reference URI="/xl/drawings/vmlDrawing3.vml?ContentType=application/vnd.openxmlformats-officedocument.vmlDrawing">
        <DigestMethod Algorithm="http://www.w3.org/2001/04/xmlenc#sha256"/>
        <DigestValue>kIO3ruidNEPtmKjruxb5PEcexIwAZSnsq3bwVu+ib5A=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printerSettings/printerSettings2.bin?ContentType=application/vnd.openxmlformats-officedocument.spreadsheetml.printerSettings">
        <DigestMethod Algorithm="http://www.w3.org/2001/04/xmlenc#sha256"/>
        <DigestValue>6zb7sOG2oX9lUg4U6IOGr+1mdX22JA67wMOTmYUfU+Q=</DigestValue>
      </Reference>
      <Reference URI="/xl/sharedStrings.xml?ContentType=application/vnd.openxmlformats-officedocument.spreadsheetml.sharedStrings+xml">
        <DigestMethod Algorithm="http://www.w3.org/2001/04/xmlenc#sha256"/>
        <DigestValue>GoyMm9mwixtTm8J2dBiPQrBoryCg8lltD8QVmJyBZbQ=</DigestValue>
      </Reference>
      <Reference URI="/xl/styles.xml?ContentType=application/vnd.openxmlformats-officedocument.spreadsheetml.styles+xml">
        <DigestMethod Algorithm="http://www.w3.org/2001/04/xmlenc#sha256"/>
        <DigestValue>ZjttLiRQK9QdLgihJWM3pMShWsMXzUkUuf+I4oR0fPo=</DigestValue>
      </Reference>
      <Reference URI="/xl/theme/theme1.xml?ContentType=application/vnd.openxmlformats-officedocument.theme+xml">
        <DigestMethod Algorithm="http://www.w3.org/2001/04/xmlenc#sha256"/>
        <DigestValue>oN9UzXxQfkhQYaC6PedQPrgfbfqMxwHuRHhDm98m37s=</DigestValue>
      </Reference>
      <Reference URI="/xl/workbook.xml?ContentType=application/vnd.openxmlformats-officedocument.spreadsheetml.sheet.main+xml">
        <DigestMethod Algorithm="http://www.w3.org/2001/04/xmlenc#sha256"/>
        <DigestValue>7CSrRL+edLOU21vkV4daViElt5WmOQs/15JPvJYicek=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DFvVPqoIk86WVQiP0UyA3uzCQioz46PDY/dKih+lBrk=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3LGHJcwwP5qHp0ojw8pTFHgvfdIe72BR7GBN09dcrUI=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xEjnoC6oveMaQJxRAfS6Ocv9rAtbqw8uIVWScNpbU2I=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RXXLKTiFXMSKYXVhBCMM9UET0XuMzLiu4ew+TyiV164=</DigestValue>
      </Reference>
      <Reference URI="/xl/worksheets/sheet1.xml?ContentType=application/vnd.openxmlformats-officedocument.spreadsheetml.worksheet+xml">
        <DigestMethod Algorithm="http://www.w3.org/2001/04/xmlenc#sha256"/>
        <DigestValue>j1nDIuprwfBZlIJMd6hpBSj94s6pndJaDcgYOcbIHfQ=</DigestValue>
      </Reference>
      <Reference URI="/xl/worksheets/sheet2.xml?ContentType=application/vnd.openxmlformats-officedocument.spreadsheetml.worksheet+xml">
        <DigestMethod Algorithm="http://www.w3.org/2001/04/xmlenc#sha256"/>
        <DigestValue>2hkVk1pluz+NySa8pME03trn/XdRWJae6EK77UkAExU=</DigestValue>
      </Reference>
      <Reference URI="/xl/worksheets/sheet3.xml?ContentType=application/vnd.openxmlformats-officedocument.spreadsheetml.worksheet+xml">
        <DigestMethod Algorithm="http://www.w3.org/2001/04/xmlenc#sha256"/>
        <DigestValue>jReVFKOvo/1E6uL732Bbd/PB1D6QAaUDSsIt92oBHsQ=</DigestValue>
      </Reference>
      <Reference URI="/xl/worksheets/sheet4.xml?ContentType=application/vnd.openxmlformats-officedocument.spreadsheetml.worksheet+xml">
        <DigestMethod Algorithm="http://www.w3.org/2001/04/xmlenc#sha256"/>
        <DigestValue>SrVEVSGs4DKwZ5VmLy1HQJ/tKddojZp7W8glKLEEw7s=</DigestValue>
      </Reference>
      <Reference URI="/xl/worksheets/sheet5.xml?ContentType=application/vnd.openxmlformats-officedocument.spreadsheetml.worksheet+xml">
        <DigestMethod Algorithm="http://www.w3.org/2001/04/xmlenc#sha256"/>
        <DigestValue>BPaUlsnLh7q/8UWytWSOa56pKH3jhivtEsqb65gBZ3E=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2025-06-26T08:14:20Z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16.0.10382/14</OfficeVersion>
          <ApplicationVersion>16.0.10385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2025-06-26T08:14:20Z</xd:SigningTime>
          <xd:SigningCertificate>
            <xd:Cert>
              <xd:CertDigest>
                <DigestMethod Algorithm="http://www.w3.org/2001/04/xmlenc#sha256"/>
                <DigestValue>P7iOhpnPyAMfi8gqM8CqYqcFVb1Us4QWrzjktdl4gxQ=</DigestValue>
              </xd:CertDigest>
              <xd:IssuerSerial>
                <X509IssuerName>C=VN, O=VIETNAM POSTS AND TELECOMMUNICATIONS GROUP, CN=VNPT-CA SHA2</X509IssuerName>
                <X509SerialNumber>111660364320967777219981797028267165612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MTCCBRmgAwIBAgIRAPxPdBtLwIlsrGAboi6avwQwDQYJKoZIhvcNAQELBQAwgaMxCzAJBgNVBAYTAlZOMTMwMQYDVQQKDCpNaW5pc3RyeSBvZiBJbmZvcm1hdGlvbiBhbmQgQ29tbXVuaWNhdGlvbnMxPDA6BgNVBAsMM05hdGlvbmFsIENlbnRyZSBvZiBEaWdpdGFsIFNpZ25hdHVyZSBBdXRoZW50aWNhdGlvbjEhMB8GA1UEAwwYVmlldG5hbSBOYXRpb25hbCBSb290IENBMB4XDTI0MDgzMDAzMjI1N1oXDTI5MDgzMDAzMjI1N1owWTEVMBMGA1UEAwwMVk5QVC1DQSBTSEEyMTMwMQYDVQQKDCpWSUVUTkFNIFBPU1RTIEFORCBURUxFQ09NTVVOSUNBVElPTlMgR1JPVVAxCzAJBgNVBAYTAlZOMIICIjANBgkqhkiG9w0BAQEFAAOCAg8AMIICCgKCAgEA1XQIJjEFlpyXbJN0KkWJxea3Dn/6fyF92gz+zuf9WLrtPUPBEe1Vn8NUt9YMg4zQXkFzbO4iX/1tyqK8O7/HwugJ1SyMLli/MAbkwKIOaA/XV+h/XHsv464slLDEtBCtvr02HJiHF6S9Mb+11X41uMZpz6GS4AmwojH37nZ4LZfQzgTmOHd9lJoyadmJEqQWZ1DMEyPILmjqdZ+miQiDHcjYLrmfUeQ9tyoVQa+U8bKBK9ZZuq1RCGapJqbptWYjlstJOd7b/fLRaWl4yR/vv2NMIbg9+ECpq/iWi3SQZ1YsmVPT3x74c0ZM5jMOwdFvRI+gHUqG9Ov0aCy5fpVNVirUSmyWitP9V0OoY67W/iXQWdi7I0KP1azZwHKcpmAZJqEzeBWtpXf/LYl84pyEl8yHJtIjfcGwNiPbJ0GzqTCY9eAejCfoshCgNIqt0xcT0Mzlif3b071sNRVvevBOgiKX76rJ784dme4njx4IE1/mIX8ajpnvi5ZqumIq062EkfcnhLM58avHBEJoc3MFKxdrDxMnieK83YysqWNTAp0kWgxPdzs2MkkLOsTyfI6D1e54I31Q2VaUVltOxMhzzuVE55+d2QAQj4wPaFqKU0h9VR7CfE9c/tGbbebI8c52T31jEnnjqqhnGDK17M/Jsoe86WsIQ6vWhHPJp5B1z78CAwEAAaOCAacwggGjMIHgBgNVHSMEgdgwgdWAFH7wh+2xuJ37CINvpBb98bisYpsBoYGppIGmMIGjMQswCQYDVQQGEwJWTjEzMDEGA1UECgwqTWluaXN0cnkgb2YgSW5mb3JtYXRpb24gYW5kIENvbW11bmljYXRpb25zMTwwOgYDVQQLDDNOYXRpb25hbCBDZW50cmUgb2YgRGlnaXRhbCBTaWduYXR1cmUgQXV0aGVudGljYXRpb24xITAfBgNVBAMMGFZpZXRuYW0gTmF0aW9uYWwgUm9vdCBDQYIRAJWSu4zurVokprj3HX0yO1owDgYDVR0PAQH/BAQDAgGGMB0GA1UdDgQWBBRrlcTEKSPKJxPLBPD9dOrNvQj/wTBCBggrBgEFBQcBAQQ2MDQwMgYIKwYBBQUHMAKGJmh0dHBzOi8vcm9vdGNhLmdvdi52bi9jcnQvdm5yY2EyNTYucDdiMBIGA1UdEwEB/wQIMAYBAf8CAQAwNwYDVR0fBDAwLjAsoCqgKIYmaHR0cHM6Ly9yb290Y2EuZ292LnZuL2NybC92bnJjYTI1Ni5jcmwwDQYJKoZIhvcNAQELBQADggIBAJzyb6x6SgKyHvAceKEd/K6ZAMt3050IDeNHDBQ14rfED4So8N0TJ+pNbplvt+Fn/SRzsh0u7+aLodc/TsW47Xub5BoRaEidiD7bTfI75NjPeT9iUMStSvMmF9re3tBW9eBP1t8N4lULOu9m2yF4/Z4uuuFV1SR0zVc1+W0pIwm7uDRs2gpbxGA+PO+SW3Ep2KH2dSWjfP80wazrOZ1AlgQ1n+g3CftEvS076QgRY2zsNDETqNHum81MFRaWgMFzH7yLdY13DxdzhagaaCbsXpvTa69T6/tYLfts/AqFI18EyuvCg9iq4MeWW1/BBeiPVoo8mhSriNAPQVm8e722BUihTpGTGYvyJEa8uO+sVYJcvojYzUul+DubmrS7Bq/5bL+igoNpzaVXNbMmbxeY+MX3IxxPtm8MzBsgfjzJNC8Weiz8wDw6d3e27NOx7pK8J49NpwbSh4fcqAtBiXdnQikQt0mx4PNuNA/u79oXBT7JdO592v+LCwnWuAZrvSOlStSmbrvzqzekupWXL/eDMHWFW+Vxp3CqlORqbDK9yeIVMxw8qrnIDX/IkYYOT9uUjsc4B9Arl/zFmGB56APcb4R8oTBGBFgvTd5XjAXevGr5FJMBeHoo4zRv2kn1O78UBWWUXsuOb7G0hCkXB9xU4jfk1MsjjbfovofrIWgqku61</xd:EncapsulatedX509Certificate>
            <xd:EncapsulatedX509Certificate>MIIG/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/G9xj56UoT+8KbW7BeIjkUevwlUmK5/j4HQaIuNg7g9oiQaU2Gt7WM/fTR8p/PkQT7yzuY0uLzSxUO3d8LxBnFRhz/5Vnk6cfWcsZUwCEgU/LHrnVuRjIYsffdc3YDgUJkcbnnxRq6zTF9BG2xH3f3C68C4Y3yERae5MCukpNELXh6GctRR2FkShFeITzJUZSguCEJJAj5qYW3rakJud4XjFFVgMnl6+78PYxvlAA8oFQrUbAywWq6Lzn6zcpo+OZuWfF7NFVGEcAtDuN1oyvst+H68f6giZ4+dKI4dBcrFkYJ+ptf98+Dev/Ij6onjOLgVgE/6LwprDIVY7X0vdqGG7Nbh6gaeugCG5/mYtIVkHhwPK+KcTPETYZJDYxT3rUIahaYh1Qp+LfEDXTJI2XGKey9lBkmFgdGpZY65p3xvrYW+NHccbtPsR+swcuuGRV7UP/ndmRX08GiaMTfKrkR7V5RvferDiQ/vezfq2hDPHizFaqxtImTUu8wFvXGbo11hsrqLCaKQxZToonYp7ECVYFDueuL7E6Up4cXler1qLvp3w+QZVR4r58IKvxVrtHaRiZUsbDa335dAlWjgaJI8QWZ4HOHVZLQjrX+JkjDPJTMHNxuMEkElrCSF3rXqUKZ/JMvqKeY16jQDaH0CAwEAAaOCAScwggEjMA4GA1UdDwEB/wQEAwIBhjAPBgNVHRMBAf8EBTADAQH/MB0GA1UdDgQWBBR+8Iftsbid+wiDb6QW/fG4rGKbATCB4AYDVR0jBIHYMIHVgBR+8Iftsbid+wiDb6QW/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+PZV+w7DwvfZD8xuFKQJz9v5TDpz/CYwrhA+BUsxyMbzS6Kv1lNa42Ja63BlEQ1AAVY+ZX3mFbVumOV43kLQgzQayYKPolq1o7Qxz3l2zgzhg4o436Vfek8Lrh/WcP5ezyC8Tt7VCaUOl/fuSaCPYvZbV7bZw/Eyj4xK1ud7Uq2Op54vSTegoh0+ZW28SQEgH49BjyjQTv56sTRolWZ4WxbHtbBJwTj7vliksebvvljoRYo9wg29AuY/Arw3NNhTyIbUFO75colaaF8i+5aAvmPQzfIk9m1bzK15VOk8t8QnV8i4I42jDLbVzbZFQZHbLL8gj+LTHVZc9sfKmfhkH2HDsngb6UvKDuWHB5+XQ5QoSiyGVJ0MeUYohPI6cghZXbIflHGyse9hbARM7Ubrisf/P//FDLlJ3UL7+aLIk9fw6n7Wy0WcgN+QxjfdxUM9VSCx705+uX/aN4y0g5LMNChDOzpBYUg6smm8A0W2LIAMw0Q9U9TLnHO8Ovw3ikuO5rfTSWwbYmyt15NsFp8LM/Q0Nu9QqaMNNy23YbQZZlfFormI9ioWEpjDbWqU9YyH6oHpGjsBbSoR4G0IUsfxaDdE3CXIx48pRolSddeayvR5sdOsNrhJOAFwg==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Tong quan</vt:lpstr>
      <vt:lpstr>QuyDinhGia_HangNgay</vt:lpstr>
      <vt:lpstr>QuyDinhGia_Khac</vt:lpstr>
      <vt:lpstr>PhanHoiNHGS_06281</vt:lpstr>
      <vt:lpstr>SheetHidden</vt:lpstr>
      <vt:lpstr>QuyDinhGia_HangNgay!Print_Area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Hồng Vũ Minh</dc:creator>
  <cp:lastModifiedBy>Trinh Thi Thao Mien</cp:lastModifiedBy>
  <cp:lastPrinted>2025-05-23T02:49:31Z</cp:lastPrinted>
  <dcterms:created xsi:type="dcterms:W3CDTF">2021-05-17T07:04:34Z</dcterms:created>
  <dcterms:modified xsi:type="dcterms:W3CDTF">2025-06-26T07:25:38Z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2.4.1</vt:lpwstr>
  </property>
</Properties>
</file>